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6380" yWindow="408" windowWidth="10884" windowHeight="11016" tabRatio="700" activeTab="1"/>
  </bookViews>
  <sheets>
    <sheet name="Обложка" sheetId="32" r:id="rId1"/>
    <sheet name="2025" sheetId="31" r:id="rId2"/>
  </sheets>
  <definedNames>
    <definedName name="_xlnm._FilterDatabase" localSheetId="1" hidden="1">'2025'!$A$10:$X$74</definedName>
    <definedName name="_xlnm.Print_Titles" localSheetId="1">'2025'!$A:$D,'2025'!$8:$9</definedName>
    <definedName name="_xlnm.Print_Area" localSheetId="1">'2025'!$A$1:$X$73</definedName>
  </definedNames>
  <calcPr calcId="145621"/>
</workbook>
</file>

<file path=xl/calcChain.xml><?xml version="1.0" encoding="utf-8"?>
<calcChain xmlns="http://schemas.openxmlformats.org/spreadsheetml/2006/main">
  <c r="F39" i="31" l="1"/>
  <c r="F35" i="31"/>
  <c r="X16" i="31"/>
  <c r="F16" i="31"/>
  <c r="F58" i="31" l="1"/>
  <c r="F24" i="31"/>
  <c r="F63" i="31" l="1"/>
  <c r="E71" i="31" l="1"/>
  <c r="E51" i="31" l="1"/>
  <c r="V48" i="31" l="1"/>
  <c r="X51" i="31"/>
  <c r="X71" i="31"/>
  <c r="X18" i="31"/>
  <c r="V15" i="31" l="1"/>
  <c r="V12" i="31" s="1"/>
  <c r="X15" i="31" l="1"/>
  <c r="W15" i="31"/>
  <c r="F15" i="31"/>
  <c r="X50" i="31" l="1"/>
  <c r="X68" i="31" l="1"/>
  <c r="W68" i="31"/>
  <c r="V68" i="31"/>
  <c r="E68" i="31" s="1"/>
  <c r="X13" i="31" l="1"/>
  <c r="W13" i="31"/>
  <c r="V13" i="31"/>
  <c r="E13" i="31"/>
  <c r="X38" i="31" l="1"/>
  <c r="X34" i="31" s="1"/>
  <c r="X23" i="31"/>
  <c r="X12" i="31" s="1"/>
  <c r="W23" i="31"/>
  <c r="W12" i="31" s="1"/>
  <c r="X60" i="31"/>
  <c r="W60" i="31"/>
  <c r="X57" i="31"/>
  <c r="W57" i="31"/>
  <c r="X48" i="31"/>
  <c r="W48" i="31"/>
  <c r="W38" i="31"/>
  <c r="W34" i="31" s="1"/>
  <c r="V60" i="31"/>
  <c r="V57" i="31"/>
  <c r="E46" i="31"/>
  <c r="V38" i="31"/>
  <c r="V34" i="31" s="1"/>
  <c r="V23" i="31"/>
  <c r="X33" i="31" l="1"/>
  <c r="X11" i="31" s="1"/>
  <c r="W33" i="31"/>
  <c r="W11" i="31" s="1"/>
  <c r="V33" i="31"/>
  <c r="V11" i="31" s="1"/>
  <c r="F57" i="31"/>
  <c r="E57" i="31" s="1"/>
  <c r="E58" i="31"/>
  <c r="E39" i="31" l="1"/>
  <c r="E36" i="31"/>
  <c r="E35" i="31"/>
  <c r="K33" i="31" l="1"/>
  <c r="K23" i="31"/>
  <c r="K12" i="31" s="1"/>
  <c r="F23" i="31"/>
  <c r="F60" i="31"/>
  <c r="E60" i="31" s="1"/>
  <c r="F12" i="31" l="1"/>
  <c r="E12" i="31" s="1"/>
  <c r="K11" i="31"/>
  <c r="E23" i="31"/>
  <c r="E15" i="31"/>
  <c r="E65" i="31"/>
  <c r="E63" i="31"/>
  <c r="F48" i="31"/>
  <c r="E50" i="31"/>
  <c r="E49" i="31"/>
  <c r="E45" i="31"/>
  <c r="F38" i="31"/>
  <c r="E38" i="31" s="1"/>
  <c r="E34" i="31" s="1"/>
  <c r="E24" i="31"/>
  <c r="E14" i="31"/>
  <c r="E20" i="31"/>
  <c r="E18" i="31"/>
  <c r="E26" i="31"/>
  <c r="E16" i="31"/>
  <c r="E10" i="31"/>
  <c r="E48" i="31" l="1"/>
  <c r="F34" i="31"/>
  <c r="F33" i="31" s="1"/>
  <c r="E33" i="31" l="1"/>
  <c r="E11" i="31" s="1"/>
  <c r="F11" i="31"/>
</calcChain>
</file>

<file path=xl/sharedStrings.xml><?xml version="1.0" encoding="utf-8"?>
<sst xmlns="http://schemas.openxmlformats.org/spreadsheetml/2006/main" count="162" uniqueCount="150">
  <si>
    <t>№ п/п</t>
  </si>
  <si>
    <t>Наименование показателя</t>
  </si>
  <si>
    <t>1.</t>
  </si>
  <si>
    <t>1.1.</t>
  </si>
  <si>
    <t>1.2.</t>
  </si>
  <si>
    <t>2.</t>
  </si>
  <si>
    <t>3.</t>
  </si>
  <si>
    <t>4.</t>
  </si>
  <si>
    <t>5.</t>
  </si>
  <si>
    <t>Код строки</t>
  </si>
  <si>
    <t>Х</t>
  </si>
  <si>
    <t>6.</t>
  </si>
  <si>
    <t>Выплаты персоналу всего, из них:</t>
  </si>
  <si>
    <t>поступления от оказания услуг на платной основе и от иной приносящий доход деятельности</t>
  </si>
  <si>
    <t>0001</t>
  </si>
  <si>
    <t>0002</t>
  </si>
  <si>
    <t>Доходы, всего, в том числе:</t>
  </si>
  <si>
    <t>1000</t>
  </si>
  <si>
    <t>1100</t>
  </si>
  <si>
    <t>1200</t>
  </si>
  <si>
    <t>1110</t>
  </si>
  <si>
    <t>Доходы от собственности, всего, в том числе:</t>
  </si>
  <si>
    <t>Доходы от штрафов, пеней, иных сумм принудительного изъятия</t>
  </si>
  <si>
    <t>Безвозмездные денежные поступления</t>
  </si>
  <si>
    <t>Доходы от операций с активами, всего, в том числе</t>
  </si>
  <si>
    <t>Возврат в бюджет средств субсидии</t>
  </si>
  <si>
    <t>Прочие доходы</t>
  </si>
  <si>
    <t>7.</t>
  </si>
  <si>
    <t>Социальные и иные выплаты населению, всего, в том числе</t>
  </si>
  <si>
    <t>Доходы от оказания услуг, работ, компенсации затрат учреждений, в том числе</t>
  </si>
  <si>
    <t>Выплаты стипендий, осуществление иных расходов на социальную поддержку обучающихся за счет средств стипендиального фонда</t>
  </si>
  <si>
    <t>Специальные расходы</t>
  </si>
  <si>
    <t xml:space="preserve">в том числе </t>
  </si>
  <si>
    <t>2.1.</t>
  </si>
  <si>
    <t>2.2.</t>
  </si>
  <si>
    <t>2.1.1.</t>
  </si>
  <si>
    <t>2.1.2.</t>
  </si>
  <si>
    <t>2.3.</t>
  </si>
  <si>
    <t>2.4.</t>
  </si>
  <si>
    <t>3.1.</t>
  </si>
  <si>
    <t>3.2.</t>
  </si>
  <si>
    <t>3.3.</t>
  </si>
  <si>
    <t>4.1.</t>
  </si>
  <si>
    <t>4.2.</t>
  </si>
  <si>
    <t>4.3.</t>
  </si>
  <si>
    <t>4.4.</t>
  </si>
  <si>
    <t>Остаток средств на начало текущего финансового года&lt;5&gt;</t>
  </si>
  <si>
    <t>Остаток средств на конец текущего финансового года&lt;5&gt;</t>
  </si>
  <si>
    <t>Прочие поступления, в том числе &lt;6&gt;</t>
  </si>
  <si>
    <t>Расходы на закупку товаров, работ, услуг, всего, из них:&lt;7&gt;</t>
  </si>
  <si>
    <t>Выплаты, уменьшающие доход, всего, в том числе:&lt;8&gt;</t>
  </si>
  <si>
    <t>Налог на прибыль&lt;8&gt;</t>
  </si>
  <si>
    <t>Налог на добавленную стоимость&lt;8&gt;</t>
  </si>
  <si>
    <t>Прочие налоги, уменьшающие доход&lt;8&gt;</t>
  </si>
  <si>
    <t>Прочие выплаты, всего, из них &lt;9&gt;</t>
  </si>
  <si>
    <t xml:space="preserve">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</si>
  <si>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</si>
  <si>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платные услуги</t>
  </si>
  <si>
    <t>родительская плата</t>
  </si>
  <si>
    <t>доходы по условным арендным платежам</t>
  </si>
  <si>
    <t>доходы от штрафных санкций за нарушение законодательства о закупках и условий контракта</t>
  </si>
  <si>
    <t>целевые субсидии</t>
  </si>
  <si>
    <t>субсидии на осуществление капитальных вложений</t>
  </si>
  <si>
    <t>добровольные пожертвования</t>
  </si>
  <si>
    <t>реализация основных средств</t>
  </si>
  <si>
    <t>реализация материальных запасов</t>
  </si>
  <si>
    <t>увеличение остатков денежных средств за счет возврата дебиторской задолженности прошлых лет</t>
  </si>
  <si>
    <t>Расходы, всего, в том числе:</t>
  </si>
  <si>
    <t>Оплата труда</t>
  </si>
  <si>
    <t>иные выплаты, за исключением фонда оплаты труда учреждения, для выполнения отдельных полномочий</t>
  </si>
  <si>
    <t>1.3.</t>
  </si>
  <si>
    <t>1.4.</t>
  </si>
  <si>
    <t>взносы по обязательному социальному страхованию на выплаты по оплате труда работников и иные выплаты работникам учреждений, всего, в том числе</t>
  </si>
  <si>
    <t>1.4.1.</t>
  </si>
  <si>
    <t>1.4.2.</t>
  </si>
  <si>
    <t>Уплата налогов, сборов и иных платежей, всего, в том числе</t>
  </si>
  <si>
    <t>налог на имущество организаций и земельный налог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</si>
  <si>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</si>
  <si>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уплата штрафов (в том числе административных), пеней, иных платежей</t>
  </si>
  <si>
    <t>гранты, предоставляемые автономным учреждениям</t>
  </si>
  <si>
    <t>гранты, предоставляемые иным некоммерческим организациям (за исключением бюджетных и автономных учреждений)</t>
  </si>
  <si>
    <t>гранты, предоставляемые другим организациям и физическим лицам</t>
  </si>
  <si>
    <t>взносы в международные организации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</si>
  <si>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</si>
  <si>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6.1.</t>
  </si>
  <si>
    <t>закупку товаров, работ, услуг в целях капитального ремонта государственного (муниципального) имущества</t>
  </si>
  <si>
    <t>6.2.</t>
  </si>
  <si>
    <t>прочую закупку товаров, работ и услуг</t>
  </si>
  <si>
    <t>6.3.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</si>
  <si>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</si>
  <si>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закупку энергетических ресурсов</t>
  </si>
  <si>
    <t>6.4.</t>
  </si>
  <si>
    <t>6.5.</t>
  </si>
  <si>
    <t>капитальные вложения в объекты государственной (муниципальной) собственности, всего</t>
  </si>
  <si>
    <t>6.6.</t>
  </si>
  <si>
    <t>6.7.</t>
  </si>
  <si>
    <t>расходы за счет средств местного бюджета</t>
  </si>
  <si>
    <t>расходы за счет средств краевого бюджета</t>
  </si>
  <si>
    <t>доходы от сдачи имущества в аренду</t>
  </si>
  <si>
    <t>Код бюджетной классификации Российской Федерации  &lt;3&gt;</t>
  </si>
  <si>
    <t>Прочие выплаты персоналу, в том числе компенсационного характера</t>
  </si>
  <si>
    <t>на выплаты по оплате труда</t>
  </si>
  <si>
    <t>на иные выплаты работникам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</si>
  <si>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</si>
  <si>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</si>
  <si>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приобретение товаров, работ, услуг в пользу граждан в целях их социального обеспечения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</si>
  <si>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</si>
  <si>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Иные выплаты населению</t>
  </si>
  <si>
    <t>Безвозмездные перечисления организациям и физическим лицам, всего</t>
  </si>
  <si>
    <t>Прочие выплаты (кроме выплат на закупку товаров, работ, услуг), всего, из них:</t>
  </si>
  <si>
    <t>прочие работы, услуги</t>
  </si>
  <si>
    <t>5.1.</t>
  </si>
  <si>
    <t>5.2.</t>
  </si>
  <si>
    <t>закупку научно-исследовательских, опытно-конструкторских и технологических работ</t>
  </si>
  <si>
    <t>УТВЕРЖДАЮ</t>
  </si>
  <si>
    <t>(должность лица, утверждающего документ)</t>
  </si>
  <si>
    <t>(подпись)</t>
  </si>
  <si>
    <t>(расшифровка подписи)</t>
  </si>
  <si>
    <t xml:space="preserve">                                                              </t>
  </si>
  <si>
    <t>ПЛАН ФИНАНСОВО-ХОЗЯЙСТВЕННОЙ ДЕЯТЕЛЬНОСТИ</t>
  </si>
  <si>
    <t>Коды</t>
  </si>
  <si>
    <t>Орган, осуществляющий</t>
  </si>
  <si>
    <t xml:space="preserve">                    </t>
  </si>
  <si>
    <t xml:space="preserve">  Дата               </t>
  </si>
  <si>
    <t xml:space="preserve">функции и полномочия                                    по Сводному реестру     </t>
  </si>
  <si>
    <t xml:space="preserve">учредителя </t>
  </si>
  <si>
    <t>Управление образования</t>
  </si>
  <si>
    <t xml:space="preserve">  глава по БК</t>
  </si>
  <si>
    <t>администрации города Хабаровска</t>
  </si>
  <si>
    <t xml:space="preserve">   по Сводному реестру</t>
  </si>
  <si>
    <t xml:space="preserve">  </t>
  </si>
  <si>
    <t xml:space="preserve">Учреждение: муниципальное автономное учреждение                            </t>
  </si>
  <si>
    <t xml:space="preserve"> ИНН</t>
  </si>
  <si>
    <t xml:space="preserve"> КПП</t>
  </si>
  <si>
    <t xml:space="preserve"> по ОКЕИ</t>
  </si>
  <si>
    <t xml:space="preserve"> </t>
  </si>
  <si>
    <t>Единица измерения: руб.</t>
  </si>
  <si>
    <t>016</t>
  </si>
  <si>
    <t xml:space="preserve">ВСЕГО   _2025_ год   (очередной год), руб.        </t>
  </si>
  <si>
    <t>___2026_____ год, руб.                      (1-ый год планового периода)</t>
  </si>
  <si>
    <t>___2027_______ год, руб.                      (2-й год планового периода)</t>
  </si>
  <si>
    <t>НА 2025 ГОД И ПЛАНОВЫЙ ПЕРИОД НА 2026 И НА 2027ГОДОВ</t>
  </si>
  <si>
    <t>272101001</t>
  </si>
  <si>
    <t>Директор МАУ ЦППМИСП</t>
  </si>
  <si>
    <t>О.П.Бурьева</t>
  </si>
  <si>
    <t>270200052400</t>
  </si>
  <si>
    <t xml:space="preserve"> г.Хабаровска "Центр психолого-педагогической, медицинской и социальной помощи"</t>
  </si>
  <si>
    <t>Раздел 1. Поступления и выплаты плана финансово хозяйственной деятельности по МАУ ЦППМИСП на 01.11 2025 и плановые 2026-2027 гг.</t>
  </si>
  <si>
    <t xml:space="preserve"> «_  16_____»_октября_________________2025__г.</t>
  </si>
  <si>
    <t xml:space="preserve">от  «__16_____»___октября___________2025____г.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</si>
</sst>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5"/>
      <name val="Times New Roman"/>
      <family val="1"/>
      <charset val="204"/>
    </font>
    <font>
      <b/>
      <i/>
      <sz val="15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5"/>
      <name val="Times New Roman"/>
      <family val="1"/>
      <charset val="204"/>
    </font>
    <font>
      <i/>
      <sz val="15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i/>
      <sz val="16"/>
      <name val="Times New Roman"/>
      <family val="1"/>
      <charset val="204"/>
    </font>
    <font>
      <b/>
      <i/>
      <sz val="2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9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4" fillId="0" borderId="0"/>
  </cellStyleXfs>
  <cellXfs count="123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4" fontId="2" fillId="2" borderId="0" xfId="0" applyNumberFormat="1" applyFont="1" applyFill="1"/>
    <xf numFmtId="0" fontId="7" fillId="2" borderId="0" xfId="0" applyFont="1" applyFill="1"/>
    <xf numFmtId="0" fontId="10" fillId="2" borderId="0" xfId="0" applyFont="1" applyFill="1"/>
    <xf numFmtId="0" fontId="9" fillId="2" borderId="0" xfId="0" applyFont="1" applyFill="1"/>
    <xf numFmtId="0" fontId="8" fillId="2" borderId="0" xfId="0" applyFont="1" applyFill="1"/>
    <xf numFmtId="0" fontId="0" fillId="2" borderId="0" xfId="0" applyFill="1"/>
    <xf numFmtId="0" fontId="14" fillId="2" borderId="0" xfId="0" applyFont="1" applyFill="1" applyAlignment="1">
      <alignment horizontal="center"/>
    </xf>
    <xf numFmtId="0" fontId="15" fillId="2" borderId="1" xfId="0" applyFont="1" applyFill="1" applyBorder="1" applyAlignment="1">
      <alignment horizontal="left" vertical="center" wrapText="1"/>
    </xf>
    <xf numFmtId="0" fontId="17" fillId="2" borderId="0" xfId="0" applyFont="1" applyFill="1"/>
    <xf numFmtId="4" fontId="16" fillId="2" borderId="1" xfId="0" applyNumberFormat="1" applyFont="1" applyFill="1" applyBorder="1" applyAlignment="1">
      <alignment horizontal="center" wrapText="1"/>
    </xf>
    <xf numFmtId="4" fontId="15" fillId="2" borderId="1" xfId="0" applyNumberFormat="1" applyFont="1" applyFill="1" applyBorder="1" applyAlignment="1">
      <alignment horizontal="center" wrapText="1"/>
    </xf>
    <xf numFmtId="0" fontId="20" fillId="2" borderId="0" xfId="0" applyFont="1" applyFill="1"/>
    <xf numFmtId="0" fontId="7" fillId="2" borderId="0" xfId="0" applyFont="1" applyFill="1" applyAlignment="1">
      <alignment horizontal="center"/>
    </xf>
    <xf numFmtId="0" fontId="21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18" fillId="2" borderId="0" xfId="0" applyFont="1" applyFill="1"/>
    <xf numFmtId="4" fontId="19" fillId="2" borderId="1" xfId="0" applyNumberFormat="1" applyFont="1" applyFill="1" applyBorder="1" applyAlignment="1">
      <alignment horizontal="center" wrapText="1"/>
    </xf>
    <xf numFmtId="0" fontId="12" fillId="2" borderId="0" xfId="0" applyFont="1" applyFill="1"/>
    <xf numFmtId="0" fontId="29" fillId="2" borderId="1" xfId="0" applyFont="1" applyFill="1" applyBorder="1" applyAlignment="1">
      <alignment horizontal="left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49" fontId="33" fillId="2" borderId="1" xfId="0" applyNumberFormat="1" applyFont="1" applyFill="1" applyBorder="1" applyAlignment="1">
      <alignment horizontal="center" vertical="center" wrapText="1"/>
    </xf>
    <xf numFmtId="4" fontId="31" fillId="2" borderId="1" xfId="0" applyNumberFormat="1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center" vertical="center" wrapText="1"/>
    </xf>
    <xf numFmtId="4" fontId="32" fillId="2" borderId="1" xfId="0" applyNumberFormat="1" applyFont="1" applyFill="1" applyBorder="1" applyAlignment="1">
      <alignment horizontal="center" wrapText="1"/>
    </xf>
    <xf numFmtId="0" fontId="35" fillId="2" borderId="0" xfId="0" applyFont="1" applyFill="1"/>
    <xf numFmtId="0" fontId="0" fillId="2" borderId="0" xfId="0" applyFont="1" applyFill="1"/>
    <xf numFmtId="4" fontId="16" fillId="2" borderId="1" xfId="0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 wrapText="1"/>
    </xf>
    <xf numFmtId="3" fontId="19" fillId="2" borderId="1" xfId="0" applyNumberFormat="1" applyFont="1" applyFill="1" applyBorder="1" applyAlignment="1">
      <alignment horizontal="center" wrapText="1"/>
    </xf>
    <xf numFmtId="3" fontId="16" fillId="2" borderId="1" xfId="0" applyNumberFormat="1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horizontal="center" wrapText="1"/>
    </xf>
    <xf numFmtId="0" fontId="26" fillId="2" borderId="1" xfId="0" applyFont="1" applyFill="1" applyBorder="1" applyAlignment="1">
      <alignment horizontal="left" vertical="center" wrapText="1"/>
    </xf>
    <xf numFmtId="49" fontId="30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/>
    <xf numFmtId="0" fontId="11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3" fontId="31" fillId="2" borderId="1" xfId="0" applyNumberFormat="1" applyFont="1" applyFill="1" applyBorder="1" applyAlignment="1">
      <alignment horizontal="center" wrapText="1"/>
    </xf>
    <xf numFmtId="0" fontId="36" fillId="2" borderId="0" xfId="0" applyFont="1" applyFill="1" applyAlignment="1">
      <alignment horizontal="right" vertical="center"/>
    </xf>
    <xf numFmtId="0" fontId="36" fillId="2" borderId="0" xfId="0" applyFont="1" applyFill="1" applyAlignment="1">
      <alignment vertical="center"/>
    </xf>
    <xf numFmtId="0" fontId="36" fillId="2" borderId="0" xfId="0" applyFont="1" applyFill="1" applyAlignment="1">
      <alignment horizontal="left" vertical="center"/>
    </xf>
    <xf numFmtId="0" fontId="37" fillId="2" borderId="0" xfId="0" applyFont="1" applyFill="1" applyAlignment="1">
      <alignment vertical="center"/>
    </xf>
    <xf numFmtId="0" fontId="37" fillId="2" borderId="0" xfId="0" applyFont="1" applyFill="1" applyAlignment="1">
      <alignment horizontal="left" vertical="center"/>
    </xf>
    <xf numFmtId="3" fontId="25" fillId="2" borderId="1" xfId="0" applyNumberFormat="1" applyFont="1" applyFill="1" applyBorder="1" applyAlignment="1">
      <alignment horizontal="center" wrapText="1"/>
    </xf>
    <xf numFmtId="4" fontId="25" fillId="2" borderId="1" xfId="0" applyNumberFormat="1" applyFont="1" applyFill="1" applyBorder="1" applyAlignment="1">
      <alignment horizontal="center" wrapText="1"/>
    </xf>
    <xf numFmtId="4" fontId="25" fillId="2" borderId="1" xfId="0" applyNumberFormat="1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 wrapText="1"/>
    </xf>
    <xf numFmtId="4" fontId="38" fillId="2" borderId="1" xfId="0" applyNumberFormat="1" applyFont="1" applyFill="1" applyBorder="1" applyAlignment="1">
      <alignment horizontal="center" vertical="center" wrapText="1"/>
    </xf>
    <xf numFmtId="3" fontId="38" fillId="2" borderId="1" xfId="0" applyNumberFormat="1" applyFont="1" applyFill="1" applyBorder="1" applyAlignment="1">
      <alignment horizontal="center" wrapText="1"/>
    </xf>
    <xf numFmtId="4" fontId="38" fillId="2" borderId="1" xfId="0" applyNumberFormat="1" applyFont="1" applyFill="1" applyBorder="1" applyAlignment="1">
      <alignment horizontal="center" wrapText="1"/>
    </xf>
    <xf numFmtId="4" fontId="21" fillId="2" borderId="1" xfId="0" applyNumberFormat="1" applyFont="1" applyFill="1" applyBorder="1" applyAlignment="1">
      <alignment horizontal="center" wrapText="1"/>
    </xf>
    <xf numFmtId="4" fontId="23" fillId="2" borderId="1" xfId="0" applyNumberFormat="1" applyFont="1" applyFill="1" applyBorder="1" applyAlignment="1">
      <alignment horizontal="center" wrapText="1"/>
    </xf>
    <xf numFmtId="4" fontId="21" fillId="2" borderId="1" xfId="0" applyNumberFormat="1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0" fillId="2" borderId="0" xfId="0" applyNumberFormat="1" applyFill="1"/>
    <xf numFmtId="4" fontId="39" fillId="2" borderId="0" xfId="0" applyNumberFormat="1" applyFont="1" applyFill="1"/>
    <xf numFmtId="0" fontId="1" fillId="0" borderId="0" xfId="0" applyFont="1"/>
    <xf numFmtId="0" fontId="4" fillId="0" borderId="0" xfId="0" applyFont="1" applyAlignment="1"/>
    <xf numFmtId="0" fontId="7" fillId="0" borderId="0" xfId="0" applyFont="1" applyAlignment="1"/>
    <xf numFmtId="0" fontId="1" fillId="0" borderId="0" xfId="0" applyFont="1" applyBorder="1"/>
    <xf numFmtId="0" fontId="4" fillId="0" borderId="0" xfId="0" applyFont="1" applyBorder="1"/>
    <xf numFmtId="0" fontId="4" fillId="0" borderId="9" xfId="0" applyFont="1" applyBorder="1"/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/>
    <xf numFmtId="0" fontId="14" fillId="0" borderId="0" xfId="0" applyFont="1"/>
    <xf numFmtId="0" fontId="7" fillId="0" borderId="0" xfId="0" applyFont="1"/>
    <xf numFmtId="0" fontId="7" fillId="0" borderId="1" xfId="0" applyFont="1" applyBorder="1"/>
    <xf numFmtId="0" fontId="20" fillId="0" borderId="0" xfId="0" applyFont="1"/>
    <xf numFmtId="0" fontId="7" fillId="0" borderId="0" xfId="0" applyFont="1" applyAlignment="1">
      <alignment vertical="center"/>
    </xf>
    <xf numFmtId="0" fontId="7" fillId="0" borderId="10" xfId="0" applyFont="1" applyBorder="1" applyAlignment="1"/>
    <xf numFmtId="49" fontId="7" fillId="0" borderId="1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49" fontId="7" fillId="0" borderId="1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/>
    </xf>
    <xf numFmtId="0" fontId="7" fillId="0" borderId="0" xfId="0" applyFont="1" applyBorder="1"/>
    <xf numFmtId="0" fontId="4" fillId="0" borderId="0" xfId="0" applyFont="1" applyAlignment="1">
      <alignment horizont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0" fillId="0" borderId="0" xfId="0" applyFont="1" applyBorder="1" applyAlignment="1">
      <alignment horizontal="center"/>
    </xf>
    <xf numFmtId="0" fontId="40" fillId="0" borderId="0" xfId="0" applyFont="1" applyAlignment="1">
      <alignment horizontal="right" vertical="top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3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1"/>
  <sheetViews>
    <sheetView topLeftCell="A4" workbookViewId="0">
      <selection activeCell="M7" sqref="M7"/>
    </sheetView>
  </sheetViews>
  <sheetFormatPr defaultRowHeight="14.4" x14ac:dyDescent="0.3"/>
  <cols>
    <col min="5" max="5" width="10.77734375" customWidth="1"/>
    <col min="6" max="6" width="11.77734375" customWidth="1"/>
    <col min="7" max="7" width="5.77734375" customWidth="1"/>
    <col min="8" max="8" width="7.5546875" customWidth="1"/>
    <col min="9" max="9" width="16.21875" customWidth="1"/>
  </cols>
  <sheetData>
    <row r="1" spans="1:11" ht="15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18" x14ac:dyDescent="0.35">
      <c r="A2" s="64"/>
      <c r="B2" s="64"/>
      <c r="C2" s="64"/>
      <c r="D2" s="65"/>
      <c r="E2" s="65"/>
      <c r="F2" s="90" t="s">
        <v>114</v>
      </c>
      <c r="G2" s="90"/>
      <c r="H2" s="90"/>
      <c r="I2" s="90"/>
      <c r="J2" s="64"/>
      <c r="K2" s="64"/>
    </row>
    <row r="3" spans="1:11" ht="18.75" x14ac:dyDescent="0.3">
      <c r="A3" s="64"/>
      <c r="B3" s="64"/>
      <c r="C3" s="64"/>
      <c r="D3" s="65"/>
      <c r="E3" s="65"/>
      <c r="F3" s="87"/>
      <c r="G3" s="87"/>
      <c r="H3" s="87"/>
      <c r="I3" s="87"/>
      <c r="J3" s="64"/>
      <c r="K3" s="64"/>
    </row>
    <row r="4" spans="1:11" ht="15" customHeight="1" x14ac:dyDescent="0.35">
      <c r="A4" s="64"/>
      <c r="B4" s="64"/>
      <c r="C4" s="64"/>
      <c r="D4" s="91" t="s">
        <v>143</v>
      </c>
      <c r="E4" s="91"/>
      <c r="F4" s="91"/>
      <c r="G4" s="91"/>
      <c r="H4" s="91"/>
      <c r="I4" s="91"/>
      <c r="J4" s="64"/>
      <c r="K4" s="64"/>
    </row>
    <row r="5" spans="1:11" x14ac:dyDescent="0.3">
      <c r="A5" s="64"/>
      <c r="B5" s="64"/>
      <c r="C5" s="64"/>
      <c r="D5" s="67"/>
      <c r="E5" s="92" t="s">
        <v>115</v>
      </c>
      <c r="F5" s="92"/>
      <c r="G5" s="92"/>
      <c r="H5" s="92"/>
      <c r="I5" s="92"/>
      <c r="J5" s="64"/>
      <c r="K5" s="64"/>
    </row>
    <row r="6" spans="1:11" ht="27.75" customHeight="1" x14ac:dyDescent="0.35">
      <c r="A6" s="64"/>
      <c r="B6" s="64"/>
      <c r="C6" s="64"/>
      <c r="D6" s="67"/>
      <c r="E6" s="68"/>
      <c r="F6" s="69"/>
      <c r="G6" s="91" t="s">
        <v>144</v>
      </c>
      <c r="H6" s="91"/>
      <c r="I6" s="91"/>
      <c r="J6" s="64"/>
      <c r="K6" s="64"/>
    </row>
    <row r="7" spans="1:11" x14ac:dyDescent="0.3">
      <c r="A7" s="64"/>
      <c r="B7" s="64"/>
      <c r="C7" s="64"/>
      <c r="D7" s="70"/>
      <c r="E7" s="70"/>
      <c r="F7" s="71" t="s">
        <v>116</v>
      </c>
      <c r="G7" s="93" t="s">
        <v>117</v>
      </c>
      <c r="H7" s="93"/>
      <c r="I7" s="93"/>
      <c r="J7" s="64"/>
      <c r="K7" s="64"/>
    </row>
    <row r="8" spans="1:11" ht="29.25" customHeight="1" x14ac:dyDescent="0.3">
      <c r="A8" s="64"/>
      <c r="B8" s="72" t="s">
        <v>118</v>
      </c>
      <c r="C8" s="64"/>
      <c r="D8" s="73"/>
      <c r="E8" s="73"/>
      <c r="F8" s="89" t="s">
        <v>148</v>
      </c>
      <c r="G8" s="89"/>
      <c r="H8" s="89"/>
      <c r="I8" s="89"/>
      <c r="J8" s="64"/>
      <c r="K8" s="64"/>
    </row>
    <row r="9" spans="1:11" ht="15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ht="15" x14ac:dyDescent="0.25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ht="15" x14ac:dyDescent="0.25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</row>
    <row r="12" spans="1:11" ht="15" x14ac:dyDescent="0.25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</row>
    <row r="13" spans="1:11" ht="15" x14ac:dyDescent="0.25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</row>
    <row r="14" spans="1:11" ht="15" x14ac:dyDescent="0.25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1" ht="15" x14ac:dyDescent="0.25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</row>
    <row r="16" spans="1:11" s="75" customFormat="1" ht="18" x14ac:dyDescent="0.35">
      <c r="A16" s="99" t="s">
        <v>119</v>
      </c>
      <c r="B16" s="99"/>
      <c r="C16" s="99"/>
      <c r="D16" s="99"/>
      <c r="E16" s="99"/>
      <c r="F16" s="99"/>
      <c r="G16" s="99"/>
      <c r="H16" s="99"/>
      <c r="I16" s="99"/>
      <c r="J16" s="74"/>
      <c r="K16" s="74"/>
    </row>
    <row r="17" spans="1:11" s="75" customFormat="1" ht="18" x14ac:dyDescent="0.35">
      <c r="A17" s="99" t="s">
        <v>141</v>
      </c>
      <c r="B17" s="99"/>
      <c r="C17" s="99"/>
      <c r="D17" s="99"/>
      <c r="E17" s="99"/>
      <c r="F17" s="99"/>
      <c r="G17" s="99"/>
      <c r="H17" s="99"/>
      <c r="I17" s="99"/>
      <c r="J17" s="74"/>
      <c r="K17" s="74"/>
    </row>
    <row r="18" spans="1:1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</row>
    <row r="19" spans="1:11" s="78" customFormat="1" ht="15.6" x14ac:dyDescent="0.3">
      <c r="A19" s="76"/>
      <c r="B19" s="76"/>
      <c r="C19" s="76"/>
      <c r="D19" s="76"/>
      <c r="E19" s="76"/>
      <c r="F19" s="76"/>
      <c r="G19" s="76"/>
      <c r="H19" s="76"/>
      <c r="I19" s="77" t="s">
        <v>120</v>
      </c>
      <c r="J19" s="76"/>
      <c r="K19" s="76"/>
    </row>
    <row r="20" spans="1:11" s="78" customFormat="1" ht="17.55" customHeight="1" x14ac:dyDescent="0.3">
      <c r="A20" s="76"/>
      <c r="B20" s="76" t="s">
        <v>149</v>
      </c>
      <c r="C20" s="76"/>
      <c r="D20" s="76"/>
      <c r="E20" s="76"/>
      <c r="F20" s="76"/>
      <c r="G20" s="76"/>
      <c r="H20" s="66"/>
      <c r="I20" s="100"/>
      <c r="J20" s="76"/>
      <c r="K20" s="76"/>
    </row>
    <row r="21" spans="1:11" s="78" customFormat="1" ht="17.55" customHeight="1" x14ac:dyDescent="0.3">
      <c r="A21" s="76"/>
      <c r="B21" s="76"/>
      <c r="C21" s="76"/>
      <c r="D21" s="76"/>
      <c r="E21" s="76"/>
      <c r="F21" s="76"/>
      <c r="G21" s="76"/>
      <c r="H21" s="66"/>
      <c r="I21" s="101"/>
      <c r="J21" s="76"/>
      <c r="K21" s="76"/>
    </row>
    <row r="22" spans="1:11" s="78" customFormat="1" ht="21.75" customHeight="1" x14ac:dyDescent="0.3">
      <c r="A22" s="79" t="s">
        <v>121</v>
      </c>
      <c r="B22" s="76"/>
      <c r="C22" s="76"/>
      <c r="D22" s="76"/>
      <c r="E22" s="76"/>
      <c r="F22" s="66" t="s">
        <v>122</v>
      </c>
      <c r="G22" s="66" t="s">
        <v>123</v>
      </c>
      <c r="H22" s="80"/>
      <c r="I22" s="102"/>
      <c r="J22" s="76"/>
      <c r="K22" s="76"/>
    </row>
    <row r="23" spans="1:11" s="78" customFormat="1" ht="24" customHeight="1" x14ac:dyDescent="0.3">
      <c r="A23" s="79" t="s">
        <v>124</v>
      </c>
      <c r="B23" s="76"/>
      <c r="C23" s="76"/>
      <c r="D23" s="76"/>
      <c r="E23" s="76"/>
      <c r="F23" s="76"/>
      <c r="G23" s="76"/>
      <c r="H23" s="76"/>
      <c r="I23" s="81"/>
      <c r="J23" s="76"/>
      <c r="K23" s="76"/>
    </row>
    <row r="24" spans="1:11" s="78" customFormat="1" ht="16.05" customHeight="1" x14ac:dyDescent="0.3">
      <c r="A24" s="79" t="s">
        <v>125</v>
      </c>
      <c r="B24" s="76"/>
      <c r="C24" s="76"/>
      <c r="D24" s="76"/>
      <c r="E24" s="76"/>
      <c r="F24" s="76"/>
      <c r="G24" s="76"/>
      <c r="H24" s="76"/>
      <c r="I24" s="100" t="s">
        <v>137</v>
      </c>
      <c r="J24" s="76"/>
      <c r="K24" s="76"/>
    </row>
    <row r="25" spans="1:11" s="78" customFormat="1" ht="15.6" x14ac:dyDescent="0.3">
      <c r="A25" s="79" t="s">
        <v>126</v>
      </c>
      <c r="B25" s="79"/>
      <c r="C25" s="79"/>
      <c r="D25" s="79"/>
      <c r="E25" s="79"/>
      <c r="F25" s="97" t="s">
        <v>127</v>
      </c>
      <c r="G25" s="97"/>
      <c r="H25" s="82"/>
      <c r="I25" s="102"/>
      <c r="J25" s="76"/>
      <c r="K25" s="76"/>
    </row>
    <row r="26" spans="1:11" s="78" customFormat="1" ht="15.6" x14ac:dyDescent="0.3">
      <c r="A26" s="79" t="s">
        <v>128</v>
      </c>
      <c r="B26" s="76"/>
      <c r="C26" s="76"/>
      <c r="D26" s="76"/>
      <c r="E26" s="76"/>
      <c r="F26" s="76"/>
      <c r="G26" s="76"/>
      <c r="H26" s="76"/>
      <c r="I26" s="100"/>
      <c r="J26" s="76"/>
      <c r="K26" s="76"/>
    </row>
    <row r="27" spans="1:11" s="78" customFormat="1" ht="15" customHeight="1" x14ac:dyDescent="0.3">
      <c r="A27" s="79"/>
      <c r="B27" s="79"/>
      <c r="C27" s="79"/>
      <c r="D27" s="79"/>
      <c r="E27" s="97" t="s">
        <v>129</v>
      </c>
      <c r="F27" s="97"/>
      <c r="G27" s="97"/>
      <c r="H27" s="82"/>
      <c r="I27" s="102"/>
      <c r="J27" s="76"/>
      <c r="K27" s="76"/>
    </row>
    <row r="28" spans="1:11" s="78" customFormat="1" ht="15.6" x14ac:dyDescent="0.3">
      <c r="A28" s="83" t="s">
        <v>130</v>
      </c>
      <c r="B28" s="76"/>
      <c r="C28" s="76"/>
      <c r="D28" s="76"/>
      <c r="E28" s="76"/>
      <c r="F28" s="76"/>
      <c r="G28" s="76"/>
      <c r="H28" s="76"/>
      <c r="I28" s="94" t="s">
        <v>145</v>
      </c>
      <c r="J28" s="76"/>
      <c r="K28" s="76"/>
    </row>
    <row r="29" spans="1:11" s="78" customFormat="1" ht="15" customHeight="1" x14ac:dyDescent="0.3">
      <c r="A29" s="79" t="s">
        <v>131</v>
      </c>
      <c r="B29" s="79"/>
      <c r="C29" s="79"/>
      <c r="D29" s="79"/>
      <c r="E29" s="79"/>
      <c r="F29" s="79"/>
      <c r="G29" s="79" t="s">
        <v>132</v>
      </c>
      <c r="H29" s="82"/>
      <c r="I29" s="95"/>
      <c r="J29" s="76"/>
      <c r="K29" s="76"/>
    </row>
    <row r="30" spans="1:11" s="78" customFormat="1" ht="51" customHeight="1" x14ac:dyDescent="0.3">
      <c r="A30" s="79" t="s">
        <v>146</v>
      </c>
      <c r="B30" s="79"/>
      <c r="C30" s="79"/>
      <c r="D30" s="79"/>
      <c r="E30" s="79"/>
      <c r="F30" s="79"/>
      <c r="G30" s="79" t="s">
        <v>133</v>
      </c>
      <c r="H30" s="82"/>
      <c r="I30" s="88" t="s">
        <v>142</v>
      </c>
      <c r="J30" s="76"/>
      <c r="K30" s="76"/>
    </row>
    <row r="31" spans="1:11" s="78" customFormat="1" ht="23.25" customHeight="1" x14ac:dyDescent="0.3">
      <c r="A31" s="79"/>
      <c r="B31" s="76"/>
      <c r="C31" s="76"/>
      <c r="D31" s="76"/>
      <c r="E31" s="76"/>
      <c r="F31" s="96" t="s">
        <v>134</v>
      </c>
      <c r="G31" s="96"/>
      <c r="H31" s="76"/>
      <c r="I31" s="84"/>
      <c r="J31" s="76"/>
      <c r="K31" s="76"/>
    </row>
    <row r="32" spans="1:11" s="78" customFormat="1" ht="15.6" x14ac:dyDescent="0.3">
      <c r="A32" s="79"/>
      <c r="B32" s="79"/>
      <c r="C32" s="79"/>
      <c r="D32" s="79"/>
      <c r="E32" s="79"/>
      <c r="F32" s="97" t="s">
        <v>135</v>
      </c>
      <c r="G32" s="97"/>
      <c r="H32" s="83"/>
      <c r="I32" s="85"/>
      <c r="J32" s="76"/>
      <c r="K32" s="76"/>
    </row>
    <row r="33" spans="1:11" s="78" customFormat="1" ht="15.6" x14ac:dyDescent="0.3">
      <c r="A33" s="79"/>
      <c r="B33" s="76"/>
      <c r="C33" s="76"/>
      <c r="D33" s="76"/>
      <c r="E33" s="76"/>
      <c r="F33" s="76"/>
      <c r="G33" s="76"/>
      <c r="H33" s="76"/>
      <c r="I33" s="86"/>
      <c r="J33" s="76"/>
      <c r="K33" s="76"/>
    </row>
    <row r="34" spans="1:11" s="78" customFormat="1" ht="15.6" x14ac:dyDescent="0.3">
      <c r="A34" s="79" t="s">
        <v>136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</row>
    <row r="35" spans="1:11" ht="16.05" customHeight="1" x14ac:dyDescent="0.3">
      <c r="A35" s="98"/>
      <c r="B35" s="98"/>
      <c r="C35" s="98"/>
      <c r="D35" s="64"/>
      <c r="E35" s="64"/>
      <c r="F35" s="64"/>
      <c r="G35" s="64"/>
      <c r="H35" s="64"/>
      <c r="I35" s="64"/>
      <c r="J35" s="64"/>
      <c r="K35" s="64"/>
    </row>
    <row r="36" spans="1:11" x14ac:dyDescent="0.3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</row>
    <row r="37" spans="1:11" x14ac:dyDescent="0.3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</row>
    <row r="38" spans="1:11" x14ac:dyDescent="0.3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</row>
    <row r="39" spans="1:11" x14ac:dyDescent="0.3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</row>
    <row r="40" spans="1:11" x14ac:dyDescent="0.3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</row>
    <row r="41" spans="1:11" x14ac:dyDescent="0.3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</row>
    <row r="42" spans="1:11" x14ac:dyDescent="0.3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</row>
    <row r="43" spans="1:11" x14ac:dyDescent="0.3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</row>
    <row r="44" spans="1:11" x14ac:dyDescent="0.3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</row>
    <row r="45" spans="1:11" x14ac:dyDescent="0.3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</row>
    <row r="46" spans="1:11" x14ac:dyDescent="0.3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</row>
    <row r="47" spans="1:11" x14ac:dyDescent="0.3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</row>
    <row r="48" spans="1:11" x14ac:dyDescent="0.3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</row>
    <row r="49" spans="1:11" x14ac:dyDescent="0.3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</row>
    <row r="50" spans="1:11" x14ac:dyDescent="0.3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</row>
    <row r="51" spans="1:11" x14ac:dyDescent="0.3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</row>
    <row r="52" spans="1:11" x14ac:dyDescent="0.3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</row>
    <row r="53" spans="1:11" x14ac:dyDescent="0.3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</row>
    <row r="54" spans="1:11" x14ac:dyDescent="0.3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</row>
    <row r="55" spans="1:11" x14ac:dyDescent="0.3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</row>
    <row r="56" spans="1:11" x14ac:dyDescent="0.3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</row>
    <row r="57" spans="1:11" x14ac:dyDescent="0.3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</row>
    <row r="58" spans="1:11" x14ac:dyDescent="0.3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</row>
    <row r="59" spans="1:11" x14ac:dyDescent="0.3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</row>
    <row r="60" spans="1:11" x14ac:dyDescent="0.3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</row>
    <row r="61" spans="1:11" x14ac:dyDescent="0.3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</row>
    <row r="62" spans="1:11" x14ac:dyDescent="0.3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</row>
    <row r="63" spans="1:11" x14ac:dyDescent="0.3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</row>
    <row r="64" spans="1:11" x14ac:dyDescent="0.3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</row>
    <row r="65" spans="1:11" x14ac:dyDescent="0.3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</row>
    <row r="66" spans="1:11" x14ac:dyDescent="0.3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</row>
    <row r="67" spans="1:11" x14ac:dyDescent="0.3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</row>
    <row r="68" spans="1:11" x14ac:dyDescent="0.3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</row>
    <row r="69" spans="1:11" x14ac:dyDescent="0.3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</row>
    <row r="70" spans="1:11" x14ac:dyDescent="0.3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</row>
    <row r="71" spans="1:11" x14ac:dyDescent="0.3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</row>
    <row r="72" spans="1:11" x14ac:dyDescent="0.3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</row>
    <row r="73" spans="1:11" x14ac:dyDescent="0.3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</row>
    <row r="74" spans="1:11" x14ac:dyDescent="0.3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</row>
    <row r="75" spans="1:11" x14ac:dyDescent="0.3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</row>
    <row r="76" spans="1:11" x14ac:dyDescent="0.3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</row>
    <row r="77" spans="1:11" x14ac:dyDescent="0.3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</row>
    <row r="78" spans="1:11" x14ac:dyDescent="0.3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</row>
    <row r="79" spans="1:11" x14ac:dyDescent="0.3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</row>
    <row r="80" spans="1:11" x14ac:dyDescent="0.3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</row>
    <row r="81" spans="1:11" x14ac:dyDescent="0.3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</row>
    <row r="82" spans="1:11" x14ac:dyDescent="0.3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</row>
    <row r="83" spans="1:11" x14ac:dyDescent="0.3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</row>
    <row r="84" spans="1:11" x14ac:dyDescent="0.3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</row>
    <row r="85" spans="1:11" x14ac:dyDescent="0.3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</row>
    <row r="86" spans="1:11" x14ac:dyDescent="0.3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</row>
    <row r="87" spans="1:11" x14ac:dyDescent="0.3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</row>
    <row r="88" spans="1:11" x14ac:dyDescent="0.3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</row>
    <row r="89" spans="1:11" x14ac:dyDescent="0.3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</row>
    <row r="90" spans="1:11" x14ac:dyDescent="0.3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</row>
    <row r="91" spans="1:11" x14ac:dyDescent="0.3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</row>
    <row r="92" spans="1:11" x14ac:dyDescent="0.3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</row>
    <row r="93" spans="1:11" x14ac:dyDescent="0.3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</row>
    <row r="94" spans="1:11" x14ac:dyDescent="0.3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</row>
    <row r="95" spans="1:11" x14ac:dyDescent="0.3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</row>
    <row r="96" spans="1:11" x14ac:dyDescent="0.3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</row>
    <row r="97" spans="1:11" x14ac:dyDescent="0.3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</row>
    <row r="98" spans="1:11" x14ac:dyDescent="0.3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</row>
    <row r="99" spans="1:11" x14ac:dyDescent="0.3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</row>
    <row r="100" spans="1:11" x14ac:dyDescent="0.3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</row>
    <row r="101" spans="1:11" x14ac:dyDescent="0.3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</row>
    <row r="102" spans="1:11" x14ac:dyDescent="0.3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</row>
    <row r="103" spans="1:11" x14ac:dyDescent="0.3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</row>
    <row r="104" spans="1:11" x14ac:dyDescent="0.3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</row>
    <row r="105" spans="1:11" x14ac:dyDescent="0.3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</row>
    <row r="106" spans="1:11" x14ac:dyDescent="0.3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</row>
    <row r="107" spans="1:11" x14ac:dyDescent="0.3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</row>
    <row r="108" spans="1:11" x14ac:dyDescent="0.3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</row>
    <row r="109" spans="1:11" x14ac:dyDescent="0.3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</row>
    <row r="110" spans="1:11" x14ac:dyDescent="0.3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</row>
    <row r="111" spans="1:11" x14ac:dyDescent="0.3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</row>
    <row r="112" spans="1:11" x14ac:dyDescent="0.3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</row>
    <row r="113" spans="1:11" x14ac:dyDescent="0.3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</row>
    <row r="114" spans="1:11" x14ac:dyDescent="0.3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</row>
    <row r="115" spans="1:11" x14ac:dyDescent="0.3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</row>
    <row r="116" spans="1:11" x14ac:dyDescent="0.3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</row>
    <row r="117" spans="1:11" x14ac:dyDescent="0.3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</row>
    <row r="118" spans="1:11" x14ac:dyDescent="0.3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</row>
    <row r="119" spans="1:11" x14ac:dyDescent="0.3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</row>
    <row r="120" spans="1:11" x14ac:dyDescent="0.3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</row>
    <row r="121" spans="1:11" x14ac:dyDescent="0.3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</row>
    <row r="122" spans="1:11" x14ac:dyDescent="0.3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</row>
    <row r="123" spans="1:11" x14ac:dyDescent="0.3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</row>
    <row r="124" spans="1:11" x14ac:dyDescent="0.3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</row>
    <row r="125" spans="1:11" x14ac:dyDescent="0.3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</row>
    <row r="126" spans="1:11" x14ac:dyDescent="0.3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</row>
    <row r="127" spans="1:11" x14ac:dyDescent="0.3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</row>
    <row r="128" spans="1:11" x14ac:dyDescent="0.3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</row>
    <row r="129" spans="1:11" x14ac:dyDescent="0.3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</row>
    <row r="130" spans="1:11" x14ac:dyDescent="0.3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</row>
    <row r="131" spans="1:11" x14ac:dyDescent="0.3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</row>
    <row r="132" spans="1:11" x14ac:dyDescent="0.3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</row>
    <row r="133" spans="1:11" x14ac:dyDescent="0.3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</row>
    <row r="134" spans="1:11" x14ac:dyDescent="0.3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</row>
    <row r="135" spans="1:11" x14ac:dyDescent="0.3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</row>
    <row r="136" spans="1:11" x14ac:dyDescent="0.3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</row>
    <row r="137" spans="1:11" x14ac:dyDescent="0.3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</row>
    <row r="138" spans="1:11" x14ac:dyDescent="0.3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</row>
    <row r="139" spans="1:11" x14ac:dyDescent="0.3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</row>
    <row r="140" spans="1:11" x14ac:dyDescent="0.3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</row>
    <row r="141" spans="1:11" x14ac:dyDescent="0.3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</row>
    <row r="142" spans="1:11" x14ac:dyDescent="0.3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</row>
    <row r="143" spans="1:11" x14ac:dyDescent="0.3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</row>
    <row r="144" spans="1:11" x14ac:dyDescent="0.3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</row>
    <row r="145" spans="1:11" x14ac:dyDescent="0.3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</row>
    <row r="146" spans="1:11" x14ac:dyDescent="0.3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</row>
    <row r="147" spans="1:11" x14ac:dyDescent="0.3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</row>
    <row r="148" spans="1:11" x14ac:dyDescent="0.3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</row>
    <row r="149" spans="1:11" x14ac:dyDescent="0.3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</row>
    <row r="150" spans="1:11" x14ac:dyDescent="0.3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</row>
    <row r="151" spans="1:11" x14ac:dyDescent="0.3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</row>
    <row r="152" spans="1:11" x14ac:dyDescent="0.3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</row>
    <row r="153" spans="1:11" x14ac:dyDescent="0.3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</row>
    <row r="154" spans="1:11" x14ac:dyDescent="0.3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</row>
    <row r="155" spans="1:11" x14ac:dyDescent="0.3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</row>
    <row r="156" spans="1:11" x14ac:dyDescent="0.3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</row>
    <row r="157" spans="1:11" x14ac:dyDescent="0.3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</row>
    <row r="158" spans="1:11" x14ac:dyDescent="0.3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</row>
    <row r="159" spans="1:11" x14ac:dyDescent="0.3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</row>
    <row r="160" spans="1:11" x14ac:dyDescent="0.3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</row>
    <row r="161" spans="1:11" x14ac:dyDescent="0.3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</row>
    <row r="162" spans="1:11" x14ac:dyDescent="0.3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</row>
    <row r="163" spans="1:11" x14ac:dyDescent="0.3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</row>
    <row r="164" spans="1:11" x14ac:dyDescent="0.3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</row>
    <row r="165" spans="1:11" x14ac:dyDescent="0.3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</row>
    <row r="166" spans="1:11" x14ac:dyDescent="0.3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</row>
    <row r="167" spans="1:11" x14ac:dyDescent="0.3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</row>
    <row r="168" spans="1:11" x14ac:dyDescent="0.3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</row>
    <row r="169" spans="1:11" x14ac:dyDescent="0.3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</row>
    <row r="170" spans="1:11" x14ac:dyDescent="0.3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</row>
    <row r="171" spans="1:11" x14ac:dyDescent="0.3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</row>
    <row r="172" spans="1:11" x14ac:dyDescent="0.3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</row>
    <row r="173" spans="1:11" x14ac:dyDescent="0.3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</row>
    <row r="174" spans="1:11" x14ac:dyDescent="0.3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</row>
    <row r="175" spans="1:11" x14ac:dyDescent="0.3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</row>
    <row r="176" spans="1:11" x14ac:dyDescent="0.3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</row>
    <row r="177" spans="1:11" x14ac:dyDescent="0.3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</row>
    <row r="178" spans="1:11" x14ac:dyDescent="0.3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</row>
    <row r="179" spans="1:11" x14ac:dyDescent="0.3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</row>
    <row r="180" spans="1:11" x14ac:dyDescent="0.3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</row>
    <row r="181" spans="1:11" x14ac:dyDescent="0.3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</row>
    <row r="182" spans="1:11" x14ac:dyDescent="0.3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</row>
    <row r="183" spans="1:11" x14ac:dyDescent="0.3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</row>
    <row r="184" spans="1:11" x14ac:dyDescent="0.3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</row>
    <row r="185" spans="1:11" x14ac:dyDescent="0.3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</row>
    <row r="186" spans="1:11" x14ac:dyDescent="0.3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</row>
    <row r="187" spans="1:11" x14ac:dyDescent="0.3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</row>
    <row r="188" spans="1:11" x14ac:dyDescent="0.3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</row>
    <row r="189" spans="1:11" x14ac:dyDescent="0.3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</row>
    <row r="190" spans="1:11" x14ac:dyDescent="0.3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</row>
    <row r="191" spans="1:11" x14ac:dyDescent="0.3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</row>
    <row r="192" spans="1:11" x14ac:dyDescent="0.3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</row>
    <row r="193" spans="1:11" x14ac:dyDescent="0.3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</row>
    <row r="194" spans="1:11" x14ac:dyDescent="0.3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</row>
    <row r="195" spans="1:11" x14ac:dyDescent="0.3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</row>
    <row r="196" spans="1:11" x14ac:dyDescent="0.3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</row>
    <row r="197" spans="1:11" x14ac:dyDescent="0.3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</row>
    <row r="198" spans="1:11" x14ac:dyDescent="0.3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</row>
    <row r="199" spans="1:11" x14ac:dyDescent="0.3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</row>
    <row r="200" spans="1:11" x14ac:dyDescent="0.3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</row>
    <row r="201" spans="1:11" x14ac:dyDescent="0.3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</row>
    <row r="202" spans="1:11" x14ac:dyDescent="0.3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</row>
    <row r="203" spans="1:11" x14ac:dyDescent="0.3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</row>
    <row r="204" spans="1:11" x14ac:dyDescent="0.3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</row>
    <row r="205" spans="1:11" x14ac:dyDescent="0.3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</row>
    <row r="206" spans="1:11" x14ac:dyDescent="0.3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</row>
    <row r="207" spans="1:11" x14ac:dyDescent="0.3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</row>
    <row r="208" spans="1:11" x14ac:dyDescent="0.3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</row>
    <row r="209" spans="1:11" x14ac:dyDescent="0.3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</row>
    <row r="210" spans="1:11" x14ac:dyDescent="0.3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</row>
    <row r="211" spans="1:11" x14ac:dyDescent="0.3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</row>
    <row r="212" spans="1:11" x14ac:dyDescent="0.3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</row>
    <row r="213" spans="1:11" x14ac:dyDescent="0.3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</row>
    <row r="214" spans="1:11" x14ac:dyDescent="0.3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</row>
    <row r="215" spans="1:11" x14ac:dyDescent="0.3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</row>
    <row r="216" spans="1:11" x14ac:dyDescent="0.3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</row>
    <row r="217" spans="1:11" x14ac:dyDescent="0.3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</row>
    <row r="218" spans="1:11" x14ac:dyDescent="0.3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</row>
    <row r="219" spans="1:11" x14ac:dyDescent="0.3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</row>
    <row r="220" spans="1:11" x14ac:dyDescent="0.3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</row>
    <row r="221" spans="1:11" x14ac:dyDescent="0.3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</row>
    <row r="222" spans="1:11" x14ac:dyDescent="0.3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</row>
    <row r="223" spans="1:11" x14ac:dyDescent="0.3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</row>
    <row r="224" spans="1:11" x14ac:dyDescent="0.3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</row>
    <row r="225" spans="1:11" x14ac:dyDescent="0.3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</row>
    <row r="226" spans="1:11" x14ac:dyDescent="0.3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</row>
    <row r="227" spans="1:11" x14ac:dyDescent="0.3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</row>
    <row r="228" spans="1:11" x14ac:dyDescent="0.3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</row>
    <row r="229" spans="1:11" x14ac:dyDescent="0.3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</row>
    <row r="230" spans="1:11" x14ac:dyDescent="0.3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</row>
    <row r="231" spans="1:11" x14ac:dyDescent="0.3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</row>
    <row r="232" spans="1:11" x14ac:dyDescent="0.3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</row>
    <row r="233" spans="1:11" x14ac:dyDescent="0.3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</row>
    <row r="234" spans="1:11" x14ac:dyDescent="0.3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</row>
    <row r="235" spans="1:11" x14ac:dyDescent="0.3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</row>
    <row r="236" spans="1:11" x14ac:dyDescent="0.3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</row>
    <row r="237" spans="1:11" x14ac:dyDescent="0.3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</row>
    <row r="238" spans="1:11" x14ac:dyDescent="0.3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</row>
    <row r="239" spans="1:11" x14ac:dyDescent="0.3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</row>
    <row r="240" spans="1:11" x14ac:dyDescent="0.3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</row>
    <row r="241" spans="1:11" x14ac:dyDescent="0.3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</row>
    <row r="242" spans="1:11" x14ac:dyDescent="0.3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</row>
    <row r="243" spans="1:11" x14ac:dyDescent="0.3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</row>
    <row r="244" spans="1:11" x14ac:dyDescent="0.3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</row>
    <row r="245" spans="1:11" x14ac:dyDescent="0.3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</row>
    <row r="246" spans="1:11" x14ac:dyDescent="0.3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</row>
    <row r="247" spans="1:11" x14ac:dyDescent="0.3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</row>
    <row r="248" spans="1:11" x14ac:dyDescent="0.3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</row>
    <row r="249" spans="1:11" x14ac:dyDescent="0.3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</row>
    <row r="250" spans="1:11" x14ac:dyDescent="0.3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</row>
    <row r="251" spans="1:11" x14ac:dyDescent="0.3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</row>
    <row r="252" spans="1:11" x14ac:dyDescent="0.3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</row>
    <row r="253" spans="1:11" x14ac:dyDescent="0.3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</row>
    <row r="254" spans="1:11" x14ac:dyDescent="0.3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</row>
    <row r="255" spans="1:11" x14ac:dyDescent="0.3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</row>
    <row r="256" spans="1:11" x14ac:dyDescent="0.3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</row>
    <row r="257" spans="1:11" x14ac:dyDescent="0.3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</row>
    <row r="258" spans="1:11" x14ac:dyDescent="0.3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</row>
    <row r="259" spans="1:11" x14ac:dyDescent="0.3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</row>
    <row r="260" spans="1:11" x14ac:dyDescent="0.3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</row>
    <row r="261" spans="1:11" x14ac:dyDescent="0.3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</row>
    <row r="262" spans="1:11" x14ac:dyDescent="0.3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</row>
    <row r="263" spans="1:11" x14ac:dyDescent="0.3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</row>
    <row r="264" spans="1:11" x14ac:dyDescent="0.3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</row>
    <row r="265" spans="1:11" x14ac:dyDescent="0.3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</row>
    <row r="266" spans="1:11" x14ac:dyDescent="0.3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</row>
    <row r="267" spans="1:11" x14ac:dyDescent="0.3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</row>
    <row r="268" spans="1:11" x14ac:dyDescent="0.3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</row>
    <row r="269" spans="1:11" x14ac:dyDescent="0.3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</row>
    <row r="270" spans="1:11" x14ac:dyDescent="0.3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</row>
    <row r="271" spans="1:11" x14ac:dyDescent="0.3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</row>
    <row r="272" spans="1:11" x14ac:dyDescent="0.3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</row>
    <row r="273" spans="1:11" x14ac:dyDescent="0.3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</row>
    <row r="274" spans="1:11" x14ac:dyDescent="0.3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</row>
    <row r="275" spans="1:11" x14ac:dyDescent="0.3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</row>
    <row r="276" spans="1:11" x14ac:dyDescent="0.3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</row>
    <row r="277" spans="1:11" x14ac:dyDescent="0.3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</row>
    <row r="278" spans="1:11" x14ac:dyDescent="0.3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</row>
    <row r="279" spans="1:11" x14ac:dyDescent="0.3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</row>
    <row r="280" spans="1:11" x14ac:dyDescent="0.3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</row>
    <row r="281" spans="1:11" x14ac:dyDescent="0.3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</row>
    <row r="282" spans="1:11" x14ac:dyDescent="0.3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</row>
    <row r="283" spans="1:11" x14ac:dyDescent="0.3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</row>
    <row r="284" spans="1:11" x14ac:dyDescent="0.3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</row>
    <row r="285" spans="1:11" x14ac:dyDescent="0.3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</row>
    <row r="286" spans="1:11" x14ac:dyDescent="0.3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</row>
    <row r="287" spans="1:11" x14ac:dyDescent="0.3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</row>
    <row r="288" spans="1:11" x14ac:dyDescent="0.3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</row>
    <row r="289" spans="1:11" x14ac:dyDescent="0.3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</row>
    <row r="290" spans="1:11" x14ac:dyDescent="0.3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</row>
    <row r="291" spans="1:11" x14ac:dyDescent="0.3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</row>
    <row r="292" spans="1:11" x14ac:dyDescent="0.3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</row>
    <row r="293" spans="1:11" x14ac:dyDescent="0.3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</row>
    <row r="294" spans="1:11" x14ac:dyDescent="0.3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</row>
    <row r="295" spans="1:11" x14ac:dyDescent="0.3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</row>
    <row r="296" spans="1:11" x14ac:dyDescent="0.3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</row>
    <row r="297" spans="1:11" x14ac:dyDescent="0.3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</row>
    <row r="298" spans="1:11" x14ac:dyDescent="0.3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</row>
    <row r="299" spans="1:11" x14ac:dyDescent="0.3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</row>
    <row r="300" spans="1:11" x14ac:dyDescent="0.3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</row>
    <row r="301" spans="1:11" x14ac:dyDescent="0.3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</row>
  </sheetData>
  <mergeCells count="17">
    <mergeCell ref="I28:I29"/>
    <mergeCell ref="F31:G31"/>
    <mergeCell ref="F32:G32"/>
    <mergeCell ref="A35:C35"/>
    <mergeCell ref="A16:I16"/>
    <mergeCell ref="A17:I17"/>
    <mergeCell ref="I20:I22"/>
    <mergeCell ref="I24:I25"/>
    <mergeCell ref="F25:G25"/>
    <mergeCell ref="I26:I27"/>
    <mergeCell ref="E27:G27"/>
    <mergeCell ref="F8:I8"/>
    <mergeCell ref="F2:I2"/>
    <mergeCell ref="D4:I4"/>
    <mergeCell ref="E5:I5"/>
    <mergeCell ref="G6:I6"/>
    <mergeCell ref="G7:I7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76"/>
  <sheetViews>
    <sheetView tabSelected="1" zoomScale="70" zoomScaleNormal="70" zoomScaleSheetLayoutView="70" workbookViewId="0">
      <pane xSplit="4" ySplit="9" topLeftCell="E10" activePane="bottomRight" state="frozen"/>
      <selection activeCell="F64" sqref="F64"/>
      <selection pane="topRight" activeCell="F64" sqref="F64"/>
      <selection pane="bottomLeft" activeCell="F64" sqref="F64"/>
      <selection pane="bottomRight" activeCell="X40" sqref="X40"/>
    </sheetView>
  </sheetViews>
  <sheetFormatPr defaultColWidth="9.21875" defaultRowHeight="18" x14ac:dyDescent="0.35"/>
  <cols>
    <col min="1" max="1" width="10" style="15" customWidth="1"/>
    <col min="2" max="2" width="88.44140625" style="9" customWidth="1"/>
    <col min="3" max="3" width="13.77734375" style="10" customWidth="1"/>
    <col min="4" max="4" width="22" style="10" customWidth="1"/>
    <col min="5" max="5" width="22.5546875" style="9" customWidth="1"/>
    <col min="6" max="6" width="19.5546875" style="9" customWidth="1"/>
    <col min="7" max="7" width="9" style="9" hidden="1" customWidth="1"/>
    <col min="8" max="8" width="21.77734375" style="9" hidden="1" customWidth="1"/>
    <col min="9" max="9" width="29" style="9" hidden="1" customWidth="1"/>
    <col min="10" max="10" width="2.21875" style="9" hidden="1" customWidth="1"/>
    <col min="11" max="11" width="19.44140625" style="9" customWidth="1"/>
    <col min="12" max="12" width="9.21875" style="9" hidden="1" customWidth="1"/>
    <col min="13" max="15" width="9.44140625" style="9" hidden="1" customWidth="1"/>
    <col min="16" max="16" width="11" style="9" hidden="1" customWidth="1"/>
    <col min="17" max="17" width="16.44140625" style="9" hidden="1" customWidth="1"/>
    <col min="18" max="18" width="14" style="9" hidden="1" customWidth="1"/>
    <col min="19" max="19" width="34.21875" style="9" hidden="1" customWidth="1"/>
    <col min="20" max="20" width="22" style="9" hidden="1" customWidth="1"/>
    <col min="21" max="21" width="12.77734375" style="9" hidden="1" customWidth="1"/>
    <col min="22" max="23" width="24.21875" style="9" customWidth="1"/>
    <col min="24" max="24" width="20.77734375" style="9" customWidth="1"/>
    <col min="25" max="16384" width="9.21875" style="9"/>
  </cols>
  <sheetData>
    <row r="1" spans="1:42" ht="24" x14ac:dyDescent="0.3"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8"/>
      <c r="W1" s="48"/>
      <c r="X1" s="48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</row>
    <row r="2" spans="1:42" ht="24" x14ac:dyDescent="0.3"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8"/>
      <c r="W2" s="48"/>
      <c r="X2" s="48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</row>
    <row r="3" spans="1:42" ht="24" x14ac:dyDescent="0.3">
      <c r="B3" s="62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107"/>
      <c r="W3" s="107"/>
      <c r="X3" s="107"/>
    </row>
    <row r="4" spans="1:42" ht="24" x14ac:dyDescent="0.3">
      <c r="B4" s="62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9"/>
      <c r="W4" s="49"/>
      <c r="X4" s="49"/>
    </row>
    <row r="5" spans="1:42" ht="23.25" x14ac:dyDescent="0.3"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7"/>
      <c r="W5" s="47"/>
      <c r="X5" s="47"/>
    </row>
    <row r="6" spans="1:42" s="1" customFormat="1" ht="60" customHeight="1" x14ac:dyDescent="0.25">
      <c r="A6" s="112" t="s">
        <v>147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</row>
    <row r="7" spans="1:42" s="1" customFormat="1" ht="18.75" x14ac:dyDescent="0.3">
      <c r="A7" s="16"/>
      <c r="B7" s="2"/>
      <c r="C7" s="3"/>
      <c r="D7" s="3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63"/>
      <c r="X7" s="63"/>
    </row>
    <row r="8" spans="1:42" s="5" customFormat="1" ht="29.25" customHeight="1" x14ac:dyDescent="0.3">
      <c r="A8" s="113" t="s">
        <v>0</v>
      </c>
      <c r="B8" s="115" t="s">
        <v>1</v>
      </c>
      <c r="C8" s="117" t="s">
        <v>9</v>
      </c>
      <c r="D8" s="115" t="s">
        <v>99</v>
      </c>
      <c r="E8" s="121" t="s">
        <v>138</v>
      </c>
      <c r="F8" s="109" t="s">
        <v>32</v>
      </c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1"/>
      <c r="W8" s="108" t="s">
        <v>139</v>
      </c>
      <c r="X8" s="108" t="s">
        <v>140</v>
      </c>
    </row>
    <row r="9" spans="1:42" s="5" customFormat="1" ht="90.75" customHeight="1" x14ac:dyDescent="0.3">
      <c r="A9" s="114"/>
      <c r="B9" s="116"/>
      <c r="C9" s="118"/>
      <c r="D9" s="116"/>
      <c r="E9" s="122"/>
      <c r="F9" s="119" t="s">
        <v>96</v>
      </c>
      <c r="G9" s="120"/>
      <c r="H9" s="120"/>
      <c r="I9" s="120"/>
      <c r="J9" s="120"/>
      <c r="K9" s="119" t="s">
        <v>97</v>
      </c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43" t="s">
        <v>13</v>
      </c>
      <c r="W9" s="108"/>
      <c r="X9" s="108"/>
    </row>
    <row r="10" spans="1:42" s="8" customFormat="1" ht="19.2" x14ac:dyDescent="0.35">
      <c r="A10" s="106" t="s">
        <v>46</v>
      </c>
      <c r="B10" s="106"/>
      <c r="C10" s="40" t="s">
        <v>14</v>
      </c>
      <c r="D10" s="31" t="s">
        <v>10</v>
      </c>
      <c r="E10" s="57">
        <f t="shared" ref="E10:E16" si="0">SUM(F10:V10)</f>
        <v>0</v>
      </c>
      <c r="F10" s="51">
        <v>0</v>
      </c>
      <c r="G10" s="51"/>
      <c r="H10" s="51"/>
      <c r="I10" s="51"/>
      <c r="J10" s="51"/>
      <c r="K10" s="51">
        <v>0</v>
      </c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>
        <v>0</v>
      </c>
      <c r="W10" s="51">
        <v>0</v>
      </c>
      <c r="X10" s="51">
        <v>0</v>
      </c>
    </row>
    <row r="11" spans="1:42" s="8" customFormat="1" ht="19.2" x14ac:dyDescent="0.35">
      <c r="A11" s="106" t="s">
        <v>47</v>
      </c>
      <c r="B11" s="106"/>
      <c r="C11" s="40" t="s">
        <v>15</v>
      </c>
      <c r="D11" s="31" t="s">
        <v>10</v>
      </c>
      <c r="E11" s="57">
        <f>E10+E12-E33+E68</f>
        <v>0</v>
      </c>
      <c r="F11" s="52">
        <f>F10+F12-F33</f>
        <v>0</v>
      </c>
      <c r="G11" s="52"/>
      <c r="H11" s="52"/>
      <c r="I11" s="52"/>
      <c r="J11" s="52"/>
      <c r="K11" s="52">
        <f>K10+K12-K33</f>
        <v>0</v>
      </c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>
        <f>V10+V12-V33+V68</f>
        <v>0</v>
      </c>
      <c r="W11" s="52">
        <f>W10+W12-W33+W68</f>
        <v>0</v>
      </c>
      <c r="X11" s="52">
        <f>X10+X12-X33+X68</f>
        <v>0</v>
      </c>
    </row>
    <row r="12" spans="1:42" s="41" customFormat="1" ht="20.399999999999999" x14ac:dyDescent="0.35">
      <c r="A12" s="103" t="s">
        <v>16</v>
      </c>
      <c r="B12" s="103"/>
      <c r="C12" s="40" t="s">
        <v>17</v>
      </c>
      <c r="D12" s="60"/>
      <c r="E12" s="57">
        <f t="shared" si="0"/>
        <v>23517770.23</v>
      </c>
      <c r="F12" s="58">
        <f>F15+F23</f>
        <v>23517770.23</v>
      </c>
      <c r="G12" s="58"/>
      <c r="H12" s="58"/>
      <c r="I12" s="58"/>
      <c r="J12" s="58"/>
      <c r="K12" s="58">
        <f>SUM(K15:K23)</f>
        <v>0</v>
      </c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>
        <f>V15+V23</f>
        <v>0</v>
      </c>
      <c r="W12" s="58">
        <f>W13+W15+W23</f>
        <v>0</v>
      </c>
      <c r="X12" s="58">
        <f>X13+X15+X23</f>
        <v>1779935</v>
      </c>
    </row>
    <row r="13" spans="1:42" s="41" customFormat="1" ht="20.399999999999999" x14ac:dyDescent="0.35">
      <c r="A13" s="17" t="s">
        <v>2</v>
      </c>
      <c r="B13" s="42" t="s">
        <v>21</v>
      </c>
      <c r="C13" s="40" t="s">
        <v>18</v>
      </c>
      <c r="D13" s="27">
        <v>120</v>
      </c>
      <c r="E13" s="55">
        <f t="shared" si="0"/>
        <v>0</v>
      </c>
      <c r="F13" s="38"/>
      <c r="G13" s="14"/>
      <c r="H13" s="14"/>
      <c r="I13" s="14"/>
      <c r="J13" s="38"/>
      <c r="K13" s="38"/>
      <c r="L13" s="38"/>
      <c r="M13" s="38"/>
      <c r="N13" s="38"/>
      <c r="O13" s="38"/>
      <c r="P13" s="14"/>
      <c r="Q13" s="38"/>
      <c r="R13" s="38"/>
      <c r="S13" s="14"/>
      <c r="T13" s="14"/>
      <c r="U13" s="38"/>
      <c r="V13" s="58">
        <f>V14</f>
        <v>0</v>
      </c>
      <c r="W13" s="58">
        <f>W14</f>
        <v>0</v>
      </c>
      <c r="X13" s="58">
        <f>X14</f>
        <v>0</v>
      </c>
    </row>
    <row r="14" spans="1:42" s="22" customFormat="1" ht="21" x14ac:dyDescent="0.35">
      <c r="A14" s="21"/>
      <c r="B14" s="39" t="s">
        <v>98</v>
      </c>
      <c r="C14" s="28" t="s">
        <v>20</v>
      </c>
      <c r="D14" s="26">
        <v>120</v>
      </c>
      <c r="E14" s="55">
        <f t="shared" si="0"/>
        <v>0</v>
      </c>
      <c r="F14" s="36"/>
      <c r="G14" s="23"/>
      <c r="H14" s="23"/>
      <c r="I14" s="23"/>
      <c r="J14" s="36"/>
      <c r="K14" s="36"/>
      <c r="L14" s="36"/>
      <c r="M14" s="36"/>
      <c r="N14" s="36"/>
      <c r="O14" s="36"/>
      <c r="P14" s="23"/>
      <c r="Q14" s="36"/>
      <c r="R14" s="36"/>
      <c r="S14" s="23"/>
      <c r="T14" s="23"/>
      <c r="U14" s="36"/>
      <c r="V14" s="23"/>
      <c r="W14" s="23"/>
      <c r="X14" s="36"/>
    </row>
    <row r="15" spans="1:42" s="41" customFormat="1" ht="40.799999999999997" x14ac:dyDescent="0.35">
      <c r="A15" s="17" t="s">
        <v>5</v>
      </c>
      <c r="B15" s="42" t="s">
        <v>29</v>
      </c>
      <c r="C15" s="40" t="s">
        <v>19</v>
      </c>
      <c r="D15" s="27">
        <v>130</v>
      </c>
      <c r="E15" s="55">
        <f t="shared" si="0"/>
        <v>21893134</v>
      </c>
      <c r="F15" s="60">
        <f>SUM(F16:F20)</f>
        <v>21893134</v>
      </c>
      <c r="G15" s="14"/>
      <c r="H15" s="14"/>
      <c r="I15" s="14"/>
      <c r="J15" s="38"/>
      <c r="K15" s="38"/>
      <c r="L15" s="38"/>
      <c r="M15" s="38"/>
      <c r="N15" s="38"/>
      <c r="O15" s="38"/>
      <c r="P15" s="14"/>
      <c r="Q15" s="38"/>
      <c r="R15" s="38"/>
      <c r="S15" s="14"/>
      <c r="T15" s="14"/>
      <c r="U15" s="38"/>
      <c r="V15" s="60">
        <f>SUM(V16:V20)</f>
        <v>0</v>
      </c>
      <c r="W15" s="60">
        <f>SUM(W16:W20)</f>
        <v>0</v>
      </c>
      <c r="X15" s="60">
        <f>SUM(X16:X20)</f>
        <v>1779935</v>
      </c>
    </row>
    <row r="16" spans="1:42" s="22" customFormat="1" ht="57.6" x14ac:dyDescent="0.35">
      <c r="A16" s="21"/>
      <c r="B16" s="20" t="s">
        <v>55</v>
      </c>
      <c r="C16" s="26">
        <v>1210</v>
      </c>
      <c r="D16" s="26">
        <v>130</v>
      </c>
      <c r="E16" s="55">
        <f t="shared" si="0"/>
        <v>21893134</v>
      </c>
      <c r="F16" s="52">
        <f>10227734+11665400</f>
        <v>21893134</v>
      </c>
      <c r="G16" s="53"/>
      <c r="H16" s="53"/>
      <c r="I16" s="53"/>
      <c r="J16" s="54"/>
      <c r="K16" s="54"/>
      <c r="L16" s="54"/>
      <c r="M16" s="54"/>
      <c r="N16" s="54"/>
      <c r="O16" s="54"/>
      <c r="P16" s="53"/>
      <c r="Q16" s="54"/>
      <c r="R16" s="54"/>
      <c r="S16" s="53"/>
      <c r="T16" s="53"/>
      <c r="U16" s="54"/>
      <c r="V16" s="53"/>
      <c r="W16" s="52"/>
      <c r="X16" s="52">
        <f>1370235+409700</f>
        <v>1779935</v>
      </c>
    </row>
    <row r="17" spans="1:24" s="22" customFormat="1" ht="57.6" x14ac:dyDescent="0.35">
      <c r="A17" s="21"/>
      <c r="B17" s="20" t="s">
        <v>56</v>
      </c>
      <c r="C17" s="26">
        <v>1220</v>
      </c>
      <c r="D17" s="26">
        <v>130</v>
      </c>
      <c r="E17" s="35"/>
      <c r="F17" s="36"/>
      <c r="G17" s="23"/>
      <c r="H17" s="23"/>
      <c r="I17" s="23"/>
      <c r="J17" s="36"/>
      <c r="K17" s="36"/>
      <c r="L17" s="36"/>
      <c r="M17" s="36"/>
      <c r="N17" s="36"/>
      <c r="O17" s="36"/>
      <c r="P17" s="23"/>
      <c r="Q17" s="36"/>
      <c r="R17" s="36"/>
      <c r="S17" s="23"/>
      <c r="T17" s="23"/>
      <c r="U17" s="36"/>
      <c r="V17" s="23"/>
      <c r="W17" s="23"/>
      <c r="X17" s="36"/>
    </row>
    <row r="18" spans="1:24" s="22" customFormat="1" ht="19.2" x14ac:dyDescent="0.35">
      <c r="A18" s="21"/>
      <c r="B18" s="20" t="s">
        <v>57</v>
      </c>
      <c r="C18" s="26">
        <v>1230</v>
      </c>
      <c r="D18" s="26">
        <v>130</v>
      </c>
      <c r="E18" s="55">
        <f>SUM(F18:V18)</f>
        <v>0</v>
      </c>
      <c r="F18" s="36"/>
      <c r="G18" s="23"/>
      <c r="H18" s="23"/>
      <c r="I18" s="23"/>
      <c r="J18" s="36"/>
      <c r="K18" s="36"/>
      <c r="L18" s="36"/>
      <c r="M18" s="36"/>
      <c r="N18" s="36"/>
      <c r="O18" s="36"/>
      <c r="P18" s="23"/>
      <c r="Q18" s="36"/>
      <c r="R18" s="36"/>
      <c r="S18" s="23"/>
      <c r="T18" s="23"/>
      <c r="U18" s="36"/>
      <c r="V18" s="51"/>
      <c r="W18" s="51"/>
      <c r="X18" s="51">
        <f>W18</f>
        <v>0</v>
      </c>
    </row>
    <row r="19" spans="1:24" s="22" customFormat="1" ht="19.2" x14ac:dyDescent="0.35">
      <c r="A19" s="21"/>
      <c r="B19" s="20" t="s">
        <v>58</v>
      </c>
      <c r="C19" s="26">
        <v>1240</v>
      </c>
      <c r="D19" s="26">
        <v>130</v>
      </c>
      <c r="E19" s="35"/>
      <c r="F19" s="36"/>
      <c r="G19" s="23"/>
      <c r="H19" s="23"/>
      <c r="I19" s="23"/>
      <c r="J19" s="36"/>
      <c r="K19" s="36"/>
      <c r="L19" s="36"/>
      <c r="M19" s="36"/>
      <c r="N19" s="36"/>
      <c r="O19" s="36"/>
      <c r="P19" s="23"/>
      <c r="Q19" s="36"/>
      <c r="R19" s="36"/>
      <c r="S19" s="23"/>
      <c r="T19" s="23"/>
      <c r="U19" s="36"/>
      <c r="V19" s="23"/>
      <c r="W19" s="23"/>
      <c r="X19" s="36"/>
    </row>
    <row r="20" spans="1:24" s="22" customFormat="1" ht="19.2" x14ac:dyDescent="0.35">
      <c r="A20" s="21"/>
      <c r="B20" s="20" t="s">
        <v>59</v>
      </c>
      <c r="C20" s="26">
        <v>1250</v>
      </c>
      <c r="D20" s="26">
        <v>130</v>
      </c>
      <c r="E20" s="55">
        <f>SUM(F20:V20)</f>
        <v>0</v>
      </c>
      <c r="F20" s="36"/>
      <c r="G20" s="23"/>
      <c r="H20" s="23"/>
      <c r="I20" s="23"/>
      <c r="J20" s="36"/>
      <c r="K20" s="36"/>
      <c r="L20" s="36"/>
      <c r="M20" s="36"/>
      <c r="N20" s="36"/>
      <c r="O20" s="36"/>
      <c r="P20" s="23"/>
      <c r="Q20" s="36"/>
      <c r="R20" s="36"/>
      <c r="S20" s="23"/>
      <c r="T20" s="23"/>
      <c r="U20" s="36"/>
      <c r="V20" s="23"/>
      <c r="W20" s="23"/>
      <c r="X20" s="36"/>
    </row>
    <row r="21" spans="1:24" s="32" customFormat="1" ht="40.799999999999997" x14ac:dyDescent="0.35">
      <c r="A21" s="17" t="s">
        <v>6</v>
      </c>
      <c r="B21" s="42" t="s">
        <v>22</v>
      </c>
      <c r="C21" s="27">
        <v>1300</v>
      </c>
      <c r="D21" s="27">
        <v>140</v>
      </c>
      <c r="E21" s="35"/>
      <c r="F21" s="35"/>
      <c r="G21" s="13"/>
      <c r="H21" s="13"/>
      <c r="I21" s="13"/>
      <c r="J21" s="35"/>
      <c r="K21" s="35"/>
      <c r="L21" s="35"/>
      <c r="M21" s="35"/>
      <c r="N21" s="35"/>
      <c r="O21" s="35"/>
      <c r="P21" s="13"/>
      <c r="Q21" s="35"/>
      <c r="R21" s="35"/>
      <c r="S21" s="13"/>
      <c r="T21" s="13"/>
      <c r="U21" s="35"/>
      <c r="V21" s="13"/>
      <c r="W21" s="13"/>
      <c r="X21" s="35"/>
    </row>
    <row r="22" spans="1:24" s="6" customFormat="1" ht="42" x14ac:dyDescent="0.35">
      <c r="A22" s="21"/>
      <c r="B22" s="39" t="s">
        <v>60</v>
      </c>
      <c r="C22" s="26">
        <v>1310</v>
      </c>
      <c r="D22" s="26">
        <v>140</v>
      </c>
      <c r="E22" s="35"/>
      <c r="F22" s="36"/>
      <c r="G22" s="23"/>
      <c r="H22" s="23"/>
      <c r="I22" s="23"/>
      <c r="J22" s="36"/>
      <c r="K22" s="36"/>
      <c r="L22" s="36"/>
      <c r="M22" s="36"/>
      <c r="N22" s="36"/>
      <c r="O22" s="36"/>
      <c r="P22" s="23"/>
      <c r="Q22" s="36"/>
      <c r="R22" s="36"/>
      <c r="S22" s="23"/>
      <c r="T22" s="23"/>
      <c r="U22" s="36"/>
      <c r="V22" s="23"/>
      <c r="W22" s="23"/>
      <c r="X22" s="36"/>
    </row>
    <row r="23" spans="1:24" s="32" customFormat="1" ht="20.399999999999999" x14ac:dyDescent="0.35">
      <c r="A23" s="17" t="s">
        <v>7</v>
      </c>
      <c r="B23" s="42" t="s">
        <v>23</v>
      </c>
      <c r="C23" s="27">
        <v>1400</v>
      </c>
      <c r="D23" s="27">
        <v>150</v>
      </c>
      <c r="E23" s="55">
        <f>SUM(F23:V23)</f>
        <v>1624636.23</v>
      </c>
      <c r="F23" s="57">
        <f>SUM(F24:F26)</f>
        <v>1624636.23</v>
      </c>
      <c r="G23" s="51"/>
      <c r="H23" s="51"/>
      <c r="I23" s="51"/>
      <c r="J23" s="50"/>
      <c r="K23" s="57">
        <f>SUM(K24:K26)</f>
        <v>0</v>
      </c>
      <c r="L23" s="50"/>
      <c r="M23" s="50"/>
      <c r="N23" s="50"/>
      <c r="O23" s="50"/>
      <c r="P23" s="51"/>
      <c r="Q23" s="50"/>
      <c r="R23" s="50"/>
      <c r="S23" s="51"/>
      <c r="T23" s="51"/>
      <c r="U23" s="50"/>
      <c r="V23" s="57">
        <f>SUM(V24:V26)</f>
        <v>0</v>
      </c>
      <c r="W23" s="57">
        <f>SUM(W24:W26)</f>
        <v>0</v>
      </c>
      <c r="X23" s="57">
        <f>SUM(X24:X26)</f>
        <v>0</v>
      </c>
    </row>
    <row r="24" spans="1:24" s="6" customFormat="1" ht="21" x14ac:dyDescent="0.25">
      <c r="A24" s="21"/>
      <c r="B24" s="39" t="s">
        <v>61</v>
      </c>
      <c r="C24" s="26">
        <v>1410</v>
      </c>
      <c r="D24" s="26">
        <v>150</v>
      </c>
      <c r="E24" s="55">
        <f>SUM(F24:V24)</f>
        <v>1624636.23</v>
      </c>
      <c r="F24" s="52">
        <f>1492536.23+67400+64700</f>
        <v>1624636.23</v>
      </c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</row>
    <row r="25" spans="1:24" s="6" customFormat="1" ht="21" x14ac:dyDescent="0.35">
      <c r="A25" s="21"/>
      <c r="B25" s="39" t="s">
        <v>62</v>
      </c>
      <c r="C25" s="26">
        <v>1420</v>
      </c>
      <c r="D25" s="26">
        <v>150</v>
      </c>
      <c r="E25" s="1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  <row r="26" spans="1:24" s="6" customFormat="1" ht="21" x14ac:dyDescent="0.35">
      <c r="A26" s="21"/>
      <c r="B26" s="39" t="s">
        <v>63</v>
      </c>
      <c r="C26" s="26">
        <v>1430</v>
      </c>
      <c r="D26" s="26">
        <v>150</v>
      </c>
      <c r="E26" s="55">
        <f>SUM(F26:V26)</f>
        <v>0</v>
      </c>
      <c r="F26" s="36"/>
      <c r="G26" s="23"/>
      <c r="H26" s="23"/>
      <c r="I26" s="23"/>
      <c r="J26" s="36"/>
      <c r="K26" s="36"/>
      <c r="L26" s="36"/>
      <c r="M26" s="36"/>
      <c r="N26" s="36"/>
      <c r="O26" s="36"/>
      <c r="P26" s="23"/>
      <c r="Q26" s="36"/>
      <c r="R26" s="36"/>
      <c r="S26" s="23"/>
      <c r="T26" s="23"/>
      <c r="U26" s="36"/>
      <c r="V26" s="51"/>
      <c r="W26" s="51"/>
      <c r="X26" s="51"/>
    </row>
    <row r="27" spans="1:24" s="32" customFormat="1" ht="20.399999999999999" x14ac:dyDescent="0.35">
      <c r="A27" s="17" t="s">
        <v>8</v>
      </c>
      <c r="B27" s="42" t="s">
        <v>26</v>
      </c>
      <c r="C27" s="27">
        <v>1500</v>
      </c>
      <c r="D27" s="27">
        <v>180</v>
      </c>
      <c r="E27" s="13"/>
      <c r="F27" s="36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1:24" s="32" customFormat="1" ht="20.399999999999999" x14ac:dyDescent="0.35">
      <c r="A28" s="17" t="s">
        <v>11</v>
      </c>
      <c r="B28" s="42" t="s">
        <v>24</v>
      </c>
      <c r="C28" s="27">
        <v>1900</v>
      </c>
      <c r="D28" s="27">
        <v>410</v>
      </c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</row>
    <row r="29" spans="1:24" s="6" customFormat="1" ht="21" x14ac:dyDescent="0.35">
      <c r="A29" s="21"/>
      <c r="B29" s="39" t="s">
        <v>64</v>
      </c>
      <c r="C29" s="26">
        <v>1910</v>
      </c>
      <c r="D29" s="26"/>
      <c r="E29" s="35"/>
      <c r="F29" s="36"/>
      <c r="G29" s="23"/>
      <c r="H29" s="23"/>
      <c r="I29" s="23"/>
      <c r="J29" s="36"/>
      <c r="K29" s="36"/>
      <c r="L29" s="36"/>
      <c r="M29" s="36"/>
      <c r="N29" s="36"/>
      <c r="O29" s="36"/>
      <c r="P29" s="23"/>
      <c r="Q29" s="36"/>
      <c r="R29" s="36"/>
      <c r="S29" s="23"/>
      <c r="T29" s="23"/>
      <c r="U29" s="36"/>
      <c r="V29" s="23"/>
      <c r="W29" s="23"/>
      <c r="X29" s="36"/>
    </row>
    <row r="30" spans="1:24" s="6" customFormat="1" ht="21" x14ac:dyDescent="0.35">
      <c r="A30" s="21"/>
      <c r="B30" s="39" t="s">
        <v>65</v>
      </c>
      <c r="C30" s="26">
        <v>1920</v>
      </c>
      <c r="D30" s="26"/>
      <c r="E30" s="35"/>
      <c r="F30" s="36"/>
      <c r="G30" s="23"/>
      <c r="H30" s="23"/>
      <c r="I30" s="23"/>
      <c r="J30" s="36"/>
      <c r="K30" s="36"/>
      <c r="L30" s="36"/>
      <c r="M30" s="36"/>
      <c r="N30" s="36"/>
      <c r="O30" s="36"/>
      <c r="P30" s="23"/>
      <c r="Q30" s="36"/>
      <c r="R30" s="36"/>
      <c r="S30" s="23"/>
      <c r="T30" s="23"/>
      <c r="U30" s="36"/>
      <c r="V30" s="23"/>
      <c r="W30" s="23"/>
      <c r="X30" s="36"/>
    </row>
    <row r="31" spans="1:24" s="7" customFormat="1" ht="20.399999999999999" x14ac:dyDescent="0.35">
      <c r="A31" s="17" t="s">
        <v>27</v>
      </c>
      <c r="B31" s="42" t="s">
        <v>48</v>
      </c>
      <c r="C31" s="27">
        <v>1980</v>
      </c>
      <c r="D31" s="27">
        <v>510</v>
      </c>
      <c r="E31" s="35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 spans="1:24" s="24" customFormat="1" ht="42" x14ac:dyDescent="0.35">
      <c r="A32" s="21"/>
      <c r="B32" s="39" t="s">
        <v>66</v>
      </c>
      <c r="C32" s="26">
        <v>1981</v>
      </c>
      <c r="D32" s="26">
        <v>510</v>
      </c>
      <c r="E32" s="36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</row>
    <row r="33" spans="1:24" s="7" customFormat="1" ht="20.399999999999999" x14ac:dyDescent="0.35">
      <c r="A33" s="103" t="s">
        <v>67</v>
      </c>
      <c r="B33" s="103"/>
      <c r="C33" s="27">
        <v>2000</v>
      </c>
      <c r="D33" s="31" t="s">
        <v>10</v>
      </c>
      <c r="E33" s="55">
        <f>SUM(F33:V33)</f>
        <v>23517770.23</v>
      </c>
      <c r="F33" s="55">
        <f>F34+F45+F48+F60+F57</f>
        <v>23517770.23</v>
      </c>
      <c r="G33" s="57"/>
      <c r="H33" s="57"/>
      <c r="I33" s="57"/>
      <c r="J33" s="57"/>
      <c r="K33" s="57">
        <f>K36</f>
        <v>0</v>
      </c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5">
        <f>V34+V45+V46+V48+V60+V57</f>
        <v>0</v>
      </c>
      <c r="W33" s="55">
        <f>W34+W45+W48+W60+W57</f>
        <v>0</v>
      </c>
      <c r="X33" s="55">
        <f>X34+X45+X48+X60+X57</f>
        <v>1779935</v>
      </c>
    </row>
    <row r="34" spans="1:24" s="7" customFormat="1" ht="19.2" x14ac:dyDescent="0.35">
      <c r="A34" s="30" t="s">
        <v>2</v>
      </c>
      <c r="B34" s="11" t="s">
        <v>12</v>
      </c>
      <c r="C34" s="27">
        <v>2100</v>
      </c>
      <c r="D34" s="31" t="s">
        <v>10</v>
      </c>
      <c r="E34" s="55">
        <f>E35+E36+E38</f>
        <v>20165912.780000001</v>
      </c>
      <c r="F34" s="60">
        <f>SUM(F35:F38)</f>
        <v>20165912.780000001</v>
      </c>
      <c r="G34" s="14"/>
      <c r="H34" s="14"/>
      <c r="I34" s="14"/>
      <c r="J34" s="3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60">
        <f>SUM(V35:V38)</f>
        <v>0</v>
      </c>
      <c r="W34" s="60">
        <f>SUM(W35:W38)</f>
        <v>0</v>
      </c>
      <c r="X34" s="60">
        <f>SUM(X35:X38)</f>
        <v>1779935</v>
      </c>
    </row>
    <row r="35" spans="1:24" s="7" customFormat="1" ht="19.2" x14ac:dyDescent="0.3">
      <c r="A35" s="30" t="s">
        <v>3</v>
      </c>
      <c r="B35" s="11" t="s">
        <v>68</v>
      </c>
      <c r="C35" s="27">
        <v>2110</v>
      </c>
      <c r="D35" s="27">
        <v>111</v>
      </c>
      <c r="E35" s="55">
        <f>SUM(F35:V35)</f>
        <v>15488412.27</v>
      </c>
      <c r="F35" s="61">
        <f>6752868+8735544.27</f>
        <v>15488412.27</v>
      </c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>
        <v>1370235</v>
      </c>
    </row>
    <row r="36" spans="1:24" s="32" customFormat="1" ht="38.4" x14ac:dyDescent="0.3">
      <c r="A36" s="30" t="s">
        <v>4</v>
      </c>
      <c r="B36" s="11" t="s">
        <v>100</v>
      </c>
      <c r="C36" s="27">
        <v>2120</v>
      </c>
      <c r="D36" s="27">
        <v>112</v>
      </c>
      <c r="E36" s="55">
        <f>SUM(F36:V36)</f>
        <v>0</v>
      </c>
      <c r="F36" s="51"/>
      <c r="G36" s="51"/>
      <c r="H36" s="51"/>
      <c r="I36" s="51"/>
      <c r="J36" s="51"/>
      <c r="K36" s="52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2"/>
      <c r="X36" s="52"/>
    </row>
    <row r="37" spans="1:24" s="6" customFormat="1" ht="38.4" x14ac:dyDescent="0.35">
      <c r="A37" s="30" t="s">
        <v>70</v>
      </c>
      <c r="B37" s="11" t="s">
        <v>69</v>
      </c>
      <c r="C37" s="27">
        <v>2130</v>
      </c>
      <c r="D37" s="27">
        <v>113</v>
      </c>
      <c r="E37" s="23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</row>
    <row r="38" spans="1:24" s="6" customFormat="1" ht="57.6" x14ac:dyDescent="0.25">
      <c r="A38" s="30" t="s">
        <v>71</v>
      </c>
      <c r="B38" s="11" t="s">
        <v>72</v>
      </c>
      <c r="C38" s="27">
        <v>2140</v>
      </c>
      <c r="D38" s="27">
        <v>119</v>
      </c>
      <c r="E38" s="55">
        <f>SUM(F38:V38)</f>
        <v>4677500.51</v>
      </c>
      <c r="F38" s="55">
        <f>SUM(F39:F40)</f>
        <v>4677500.51</v>
      </c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5">
        <f>SUM(V39:V40)</f>
        <v>0</v>
      </c>
      <c r="W38" s="55">
        <f>SUM(W39:W40)</f>
        <v>0</v>
      </c>
      <c r="X38" s="55">
        <f>SUM(X39:X40)</f>
        <v>409700</v>
      </c>
    </row>
    <row r="39" spans="1:24" s="32" customFormat="1" ht="19.2" x14ac:dyDescent="0.3">
      <c r="A39" s="18" t="s">
        <v>73</v>
      </c>
      <c r="B39" s="20" t="s">
        <v>101</v>
      </c>
      <c r="C39" s="26">
        <v>2141</v>
      </c>
      <c r="D39" s="26">
        <v>119</v>
      </c>
      <c r="E39" s="55">
        <f>SUM(F39:V39)</f>
        <v>4677500.51</v>
      </c>
      <c r="F39" s="52">
        <f>2039366+2638134.51</f>
        <v>4677500.51</v>
      </c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2"/>
      <c r="X39" s="52">
        <v>409700</v>
      </c>
    </row>
    <row r="40" spans="1:24" s="32" customFormat="1" ht="19.2" x14ac:dyDescent="0.35">
      <c r="A40" s="18" t="s">
        <v>74</v>
      </c>
      <c r="B40" s="20" t="s">
        <v>102</v>
      </c>
      <c r="C40" s="26">
        <v>2142</v>
      </c>
      <c r="D40" s="26">
        <v>119</v>
      </c>
      <c r="E40" s="35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</row>
    <row r="41" spans="1:24" s="32" customFormat="1" ht="19.2" x14ac:dyDescent="0.35">
      <c r="A41" s="30" t="s">
        <v>5</v>
      </c>
      <c r="B41" s="11" t="s">
        <v>28</v>
      </c>
      <c r="C41" s="27">
        <v>2200</v>
      </c>
      <c r="D41" s="27">
        <v>300</v>
      </c>
      <c r="E41" s="35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</row>
    <row r="42" spans="1:24" s="32" customFormat="1" ht="38.4" x14ac:dyDescent="0.35">
      <c r="A42" s="30" t="s">
        <v>33</v>
      </c>
      <c r="B42" s="11" t="s">
        <v>103</v>
      </c>
      <c r="C42" s="27">
        <v>2210</v>
      </c>
      <c r="D42" s="27">
        <v>320</v>
      </c>
      <c r="E42" s="35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</row>
    <row r="43" spans="1:24" s="32" customFormat="1" ht="38.4" x14ac:dyDescent="0.35">
      <c r="A43" s="18" t="s">
        <v>35</v>
      </c>
      <c r="B43" s="20" t="s">
        <v>104</v>
      </c>
      <c r="C43" s="26">
        <v>2211</v>
      </c>
      <c r="D43" s="26">
        <v>321</v>
      </c>
      <c r="E43" s="35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</row>
    <row r="44" spans="1:24" s="32" customFormat="1" ht="38.4" x14ac:dyDescent="0.35">
      <c r="A44" s="18" t="s">
        <v>36</v>
      </c>
      <c r="B44" s="20" t="s">
        <v>105</v>
      </c>
      <c r="C44" s="26">
        <v>2212</v>
      </c>
      <c r="D44" s="26">
        <v>323</v>
      </c>
      <c r="E44" s="35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</row>
    <row r="45" spans="1:24" s="32" customFormat="1" ht="57.6" x14ac:dyDescent="0.3">
      <c r="A45" s="30" t="s">
        <v>34</v>
      </c>
      <c r="B45" s="11" t="s">
        <v>30</v>
      </c>
      <c r="C45" s="27">
        <v>2220</v>
      </c>
      <c r="D45" s="27">
        <v>340</v>
      </c>
      <c r="E45" s="55">
        <f>SUM(F45:V45)</f>
        <v>0</v>
      </c>
      <c r="F45" s="55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</row>
    <row r="46" spans="1:24" s="32" customFormat="1" ht="76.8" x14ac:dyDescent="0.3">
      <c r="A46" s="30" t="s">
        <v>37</v>
      </c>
      <c r="B46" s="11" t="s">
        <v>106</v>
      </c>
      <c r="C46" s="27">
        <v>2230</v>
      </c>
      <c r="D46" s="27">
        <v>350</v>
      </c>
      <c r="E46" s="55">
        <f>SUM(F46:V46)</f>
        <v>0</v>
      </c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2"/>
      <c r="W46" s="51"/>
      <c r="X46" s="51"/>
    </row>
    <row r="47" spans="1:24" s="32" customFormat="1" ht="19.2" x14ac:dyDescent="0.35">
      <c r="A47" s="30" t="s">
        <v>38</v>
      </c>
      <c r="B47" s="11" t="s">
        <v>107</v>
      </c>
      <c r="C47" s="27">
        <v>2240</v>
      </c>
      <c r="D47" s="27">
        <v>360</v>
      </c>
      <c r="E47" s="35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</row>
    <row r="48" spans="1:24" s="32" customFormat="1" ht="25.5" customHeight="1" x14ac:dyDescent="0.3">
      <c r="A48" s="30" t="s">
        <v>6</v>
      </c>
      <c r="B48" s="11" t="s">
        <v>75</v>
      </c>
      <c r="C48" s="27">
        <v>2300</v>
      </c>
      <c r="D48" s="27">
        <v>850</v>
      </c>
      <c r="E48" s="55">
        <f>SUM(E49:E51)</f>
        <v>0</v>
      </c>
      <c r="F48" s="55">
        <f>SUM(F49:F51)</f>
        <v>0</v>
      </c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5">
        <f>SUM(V49:V51)</f>
        <v>0</v>
      </c>
      <c r="W48" s="55">
        <f>SUM(W49:W51)</f>
        <v>0</v>
      </c>
      <c r="X48" s="55">
        <f>SUM(X49:X51)</f>
        <v>0</v>
      </c>
    </row>
    <row r="49" spans="1:24" s="32" customFormat="1" ht="20.55" customHeight="1" x14ac:dyDescent="0.3">
      <c r="A49" s="18" t="s">
        <v>39</v>
      </c>
      <c r="B49" s="20" t="s">
        <v>76</v>
      </c>
      <c r="C49" s="26">
        <v>2310</v>
      </c>
      <c r="D49" s="26">
        <v>851</v>
      </c>
      <c r="E49" s="55">
        <f>SUM(F49:V49)</f>
        <v>0</v>
      </c>
      <c r="F49" s="52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2"/>
      <c r="X49" s="52"/>
    </row>
    <row r="50" spans="1:24" s="32" customFormat="1" ht="57.6" x14ac:dyDescent="0.3">
      <c r="A50" s="18" t="s">
        <v>40</v>
      </c>
      <c r="B50" s="20" t="s">
        <v>77</v>
      </c>
      <c r="C50" s="26">
        <v>2320</v>
      </c>
      <c r="D50" s="26">
        <v>852</v>
      </c>
      <c r="E50" s="55">
        <f>SUM(F50:V50)</f>
        <v>0</v>
      </c>
      <c r="F50" s="52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2"/>
      <c r="X50" s="52">
        <f>W50</f>
        <v>0</v>
      </c>
    </row>
    <row r="51" spans="1:24" s="32" customFormat="1" ht="38.4" x14ac:dyDescent="0.35">
      <c r="A51" s="18" t="s">
        <v>41</v>
      </c>
      <c r="B51" s="20" t="s">
        <v>78</v>
      </c>
      <c r="C51" s="26">
        <v>2330</v>
      </c>
      <c r="D51" s="26">
        <v>853</v>
      </c>
      <c r="E51" s="55">
        <f>SUM(F51:V51)</f>
        <v>0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52"/>
      <c r="W51" s="52"/>
      <c r="X51" s="52">
        <f>W51</f>
        <v>0</v>
      </c>
    </row>
    <row r="52" spans="1:24" s="32" customFormat="1" ht="38.4" x14ac:dyDescent="0.35">
      <c r="A52" s="30" t="s">
        <v>7</v>
      </c>
      <c r="B52" s="11" t="s">
        <v>108</v>
      </c>
      <c r="C52" s="27">
        <v>2400</v>
      </c>
      <c r="D52" s="27">
        <v>613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1:24" s="32" customFormat="1" ht="19.2" x14ac:dyDescent="0.35">
      <c r="A53" s="18" t="s">
        <v>42</v>
      </c>
      <c r="B53" s="20" t="s">
        <v>79</v>
      </c>
      <c r="C53" s="26">
        <v>2420</v>
      </c>
      <c r="D53" s="26">
        <v>623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</row>
    <row r="54" spans="1:24" s="32" customFormat="1" ht="38.4" x14ac:dyDescent="0.35">
      <c r="A54" s="18" t="s">
        <v>43</v>
      </c>
      <c r="B54" s="20" t="s">
        <v>80</v>
      </c>
      <c r="C54" s="26">
        <v>2430</v>
      </c>
      <c r="D54" s="26">
        <v>634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</row>
    <row r="55" spans="1:24" s="32" customFormat="1" ht="19.2" x14ac:dyDescent="0.35">
      <c r="A55" s="18" t="s">
        <v>44</v>
      </c>
      <c r="B55" s="20" t="s">
        <v>81</v>
      </c>
      <c r="C55" s="26">
        <v>2440</v>
      </c>
      <c r="D55" s="26">
        <v>810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</row>
    <row r="56" spans="1:24" s="32" customFormat="1" ht="19.2" x14ac:dyDescent="0.35">
      <c r="A56" s="18" t="s">
        <v>45</v>
      </c>
      <c r="B56" s="20" t="s">
        <v>82</v>
      </c>
      <c r="C56" s="26">
        <v>2450</v>
      </c>
      <c r="D56" s="26">
        <v>862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</row>
    <row r="57" spans="1:24" s="32" customFormat="1" ht="40.799999999999997" x14ac:dyDescent="0.35">
      <c r="A57" s="30" t="s">
        <v>8</v>
      </c>
      <c r="B57" s="42" t="s">
        <v>109</v>
      </c>
      <c r="C57" s="27">
        <v>2500</v>
      </c>
      <c r="D57" s="31" t="s">
        <v>10</v>
      </c>
      <c r="E57" s="55">
        <f>SUM(F57:V57)</f>
        <v>1624636.23</v>
      </c>
      <c r="F57" s="55">
        <f>SUM(F58:F59)</f>
        <v>1624636.23</v>
      </c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55">
        <f>SUM(V58:V59)</f>
        <v>0</v>
      </c>
      <c r="W57" s="55">
        <f>SUM(W58:W59)</f>
        <v>0</v>
      </c>
      <c r="X57" s="55">
        <f>SUM(X58:X59)</f>
        <v>0</v>
      </c>
    </row>
    <row r="58" spans="1:24" s="6" customFormat="1" ht="21" x14ac:dyDescent="0.35">
      <c r="A58" s="18" t="s">
        <v>111</v>
      </c>
      <c r="B58" s="25" t="s">
        <v>110</v>
      </c>
      <c r="C58" s="26">
        <v>2510</v>
      </c>
      <c r="D58" s="26">
        <v>244</v>
      </c>
      <c r="E58" s="55">
        <f>SUM(F58:V58)</f>
        <v>1624636.23</v>
      </c>
      <c r="F58" s="51">
        <f>1559936.23+64700</f>
        <v>1624636.23</v>
      </c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51"/>
      <c r="W58" s="51"/>
      <c r="X58" s="51"/>
    </row>
    <row r="59" spans="1:24" s="6" customFormat="1" ht="63" x14ac:dyDescent="0.35">
      <c r="A59" s="18" t="s">
        <v>112</v>
      </c>
      <c r="B59" s="25" t="s">
        <v>83</v>
      </c>
      <c r="C59" s="26">
        <v>2520</v>
      </c>
      <c r="D59" s="26">
        <v>831</v>
      </c>
      <c r="E59" s="1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1:24" s="32" customFormat="1" ht="19.2" x14ac:dyDescent="0.35">
      <c r="A60" s="30" t="s">
        <v>11</v>
      </c>
      <c r="B60" s="11" t="s">
        <v>49</v>
      </c>
      <c r="C60" s="27">
        <v>2600</v>
      </c>
      <c r="D60" s="31" t="s">
        <v>10</v>
      </c>
      <c r="E60" s="55">
        <f>SUM(F60:V60)</f>
        <v>1727221.22</v>
      </c>
      <c r="F60" s="55">
        <f>SUM(F61:F67)</f>
        <v>1727221.22</v>
      </c>
      <c r="G60" s="13"/>
      <c r="H60" s="13"/>
      <c r="I60" s="13"/>
      <c r="J60" s="35"/>
      <c r="K60" s="35"/>
      <c r="L60" s="35"/>
      <c r="M60" s="35"/>
      <c r="N60" s="35"/>
      <c r="O60" s="35"/>
      <c r="P60" s="13"/>
      <c r="Q60" s="35"/>
      <c r="R60" s="35"/>
      <c r="S60" s="13"/>
      <c r="T60" s="13"/>
      <c r="U60" s="35"/>
      <c r="V60" s="55">
        <f>SUM(V61:V67)</f>
        <v>0</v>
      </c>
      <c r="W60" s="55">
        <f>SUM(W61:W67)</f>
        <v>0</v>
      </c>
      <c r="X60" s="55">
        <f>SUM(X61:X67)</f>
        <v>0</v>
      </c>
    </row>
    <row r="61" spans="1:24" s="32" customFormat="1" ht="38.4" x14ac:dyDescent="0.35">
      <c r="A61" s="18" t="s">
        <v>84</v>
      </c>
      <c r="B61" s="20" t="s">
        <v>113</v>
      </c>
      <c r="C61" s="26">
        <v>2610</v>
      </c>
      <c r="D61" s="44">
        <v>241</v>
      </c>
      <c r="E61" s="35"/>
      <c r="F61" s="35"/>
      <c r="G61" s="13"/>
      <c r="H61" s="13"/>
      <c r="I61" s="13"/>
      <c r="J61" s="35"/>
      <c r="K61" s="35"/>
      <c r="L61" s="35"/>
      <c r="M61" s="35"/>
      <c r="N61" s="35"/>
      <c r="O61" s="35"/>
      <c r="P61" s="13"/>
      <c r="Q61" s="35"/>
      <c r="R61" s="35"/>
      <c r="S61" s="13"/>
      <c r="T61" s="13"/>
      <c r="U61" s="35"/>
      <c r="V61" s="13"/>
      <c r="W61" s="13"/>
      <c r="X61" s="35"/>
    </row>
    <row r="62" spans="1:24" s="32" customFormat="1" ht="38.4" x14ac:dyDescent="0.35">
      <c r="A62" s="18" t="s">
        <v>86</v>
      </c>
      <c r="B62" s="20" t="s">
        <v>85</v>
      </c>
      <c r="C62" s="26">
        <v>2630</v>
      </c>
      <c r="D62" s="26">
        <v>243</v>
      </c>
      <c r="E62" s="35"/>
      <c r="F62" s="35"/>
      <c r="G62" s="13"/>
      <c r="H62" s="13"/>
      <c r="I62" s="13"/>
      <c r="J62" s="35"/>
      <c r="K62" s="35"/>
      <c r="L62" s="35"/>
      <c r="M62" s="35"/>
      <c r="N62" s="35"/>
      <c r="O62" s="35"/>
      <c r="P62" s="13"/>
      <c r="Q62" s="35"/>
      <c r="R62" s="35"/>
      <c r="S62" s="13"/>
      <c r="T62" s="13"/>
      <c r="U62" s="35"/>
      <c r="V62" s="13"/>
      <c r="W62" s="13"/>
      <c r="X62" s="35"/>
    </row>
    <row r="63" spans="1:24" s="32" customFormat="1" ht="19.2" x14ac:dyDescent="0.35">
      <c r="A63" s="18" t="s">
        <v>88</v>
      </c>
      <c r="B63" s="20" t="s">
        <v>87</v>
      </c>
      <c r="C63" s="26">
        <v>2640</v>
      </c>
      <c r="D63" s="26">
        <v>244</v>
      </c>
      <c r="E63" s="55">
        <f>SUM(F63:V63)</f>
        <v>1727221.22</v>
      </c>
      <c r="F63" s="51">
        <f>1185500+250000+291721.22</f>
        <v>1727221.22</v>
      </c>
      <c r="G63" s="13"/>
      <c r="H63" s="13"/>
      <c r="I63" s="13"/>
      <c r="J63" s="35"/>
      <c r="K63" s="35"/>
      <c r="L63" s="35"/>
      <c r="M63" s="35"/>
      <c r="N63" s="35"/>
      <c r="O63" s="35"/>
      <c r="P63" s="13"/>
      <c r="Q63" s="35"/>
      <c r="R63" s="35"/>
      <c r="S63" s="13"/>
      <c r="T63" s="13"/>
      <c r="U63" s="35"/>
      <c r="V63" s="57"/>
      <c r="W63" s="51"/>
      <c r="X63" s="51"/>
    </row>
    <row r="64" spans="1:24" s="32" customFormat="1" ht="57.6" x14ac:dyDescent="0.35">
      <c r="A64" s="18" t="s">
        <v>91</v>
      </c>
      <c r="B64" s="20" t="s">
        <v>89</v>
      </c>
      <c r="C64" s="26">
        <v>2650</v>
      </c>
      <c r="D64" s="26">
        <v>246</v>
      </c>
      <c r="E64" s="35"/>
      <c r="F64" s="35"/>
      <c r="G64" s="13"/>
      <c r="H64" s="13"/>
      <c r="I64" s="13"/>
      <c r="J64" s="35"/>
      <c r="K64" s="35"/>
      <c r="L64" s="35"/>
      <c r="M64" s="35"/>
      <c r="N64" s="35"/>
      <c r="O64" s="35"/>
      <c r="P64" s="13"/>
      <c r="Q64" s="35"/>
      <c r="R64" s="35"/>
      <c r="S64" s="13"/>
      <c r="T64" s="13"/>
      <c r="U64" s="35"/>
      <c r="V64" s="13"/>
      <c r="W64" s="13"/>
      <c r="X64" s="35"/>
    </row>
    <row r="65" spans="1:24" s="32" customFormat="1" ht="19.2" x14ac:dyDescent="0.35">
      <c r="A65" s="18" t="s">
        <v>92</v>
      </c>
      <c r="B65" s="20" t="s">
        <v>90</v>
      </c>
      <c r="C65" s="26">
        <v>2660</v>
      </c>
      <c r="D65" s="26">
        <v>247</v>
      </c>
      <c r="E65" s="55">
        <f>SUM(F65:V65)</f>
        <v>0</v>
      </c>
      <c r="F65" s="51"/>
      <c r="G65" s="57"/>
      <c r="H65" s="57"/>
      <c r="I65" s="57"/>
      <c r="J65" s="56"/>
      <c r="K65" s="56"/>
      <c r="L65" s="56"/>
      <c r="M65" s="56"/>
      <c r="N65" s="56"/>
      <c r="O65" s="56"/>
      <c r="P65" s="57"/>
      <c r="Q65" s="56"/>
      <c r="R65" s="56"/>
      <c r="S65" s="57"/>
      <c r="T65" s="57"/>
      <c r="U65" s="56"/>
      <c r="V65" s="57"/>
      <c r="W65" s="57"/>
      <c r="X65" s="57"/>
    </row>
    <row r="66" spans="1:24" s="32" customFormat="1" ht="38.4" x14ac:dyDescent="0.35">
      <c r="A66" s="18" t="s">
        <v>94</v>
      </c>
      <c r="B66" s="20" t="s">
        <v>93</v>
      </c>
      <c r="C66" s="26">
        <v>2700</v>
      </c>
      <c r="D66" s="26">
        <v>400</v>
      </c>
      <c r="E66" s="35"/>
      <c r="F66" s="35"/>
      <c r="G66" s="13"/>
      <c r="H66" s="13"/>
      <c r="I66" s="13"/>
      <c r="J66" s="35"/>
      <c r="K66" s="35"/>
      <c r="L66" s="35"/>
      <c r="M66" s="35"/>
      <c r="N66" s="35"/>
      <c r="O66" s="35"/>
      <c r="P66" s="13"/>
      <c r="Q66" s="35"/>
      <c r="R66" s="35"/>
      <c r="S66" s="13"/>
      <c r="T66" s="13"/>
      <c r="U66" s="35"/>
      <c r="V66" s="13"/>
      <c r="W66" s="13"/>
      <c r="X66" s="35"/>
    </row>
    <row r="67" spans="1:24" s="32" customFormat="1" ht="19.2" x14ac:dyDescent="0.35">
      <c r="A67" s="18" t="s">
        <v>95</v>
      </c>
      <c r="B67" s="20" t="s">
        <v>31</v>
      </c>
      <c r="C67" s="26">
        <v>2800</v>
      </c>
      <c r="D67" s="26">
        <v>880</v>
      </c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</row>
    <row r="68" spans="1:24" s="8" customFormat="1" ht="19.2" x14ac:dyDescent="0.35">
      <c r="A68" s="104" t="s">
        <v>50</v>
      </c>
      <c r="B68" s="105"/>
      <c r="C68" s="27">
        <v>3000</v>
      </c>
      <c r="D68" s="27">
        <v>100</v>
      </c>
      <c r="E68" s="57">
        <f t="shared" ref="E68" si="1">SUM(F68:V68)</f>
        <v>0</v>
      </c>
      <c r="F68" s="37"/>
      <c r="G68" s="34"/>
      <c r="H68" s="34"/>
      <c r="I68" s="34"/>
      <c r="J68" s="37"/>
      <c r="K68" s="37"/>
      <c r="L68" s="37"/>
      <c r="M68" s="37"/>
      <c r="N68" s="37"/>
      <c r="O68" s="37"/>
      <c r="P68" s="34"/>
      <c r="Q68" s="37"/>
      <c r="R68" s="37"/>
      <c r="S68" s="34"/>
      <c r="T68" s="34"/>
      <c r="U68" s="37"/>
      <c r="V68" s="55">
        <f>SUM(V69:V71)</f>
        <v>0</v>
      </c>
      <c r="W68" s="55">
        <f>SUM(W69:W71)</f>
        <v>0</v>
      </c>
      <c r="X68" s="55">
        <f>SUM(X69:X71)</f>
        <v>0</v>
      </c>
    </row>
    <row r="69" spans="1:24" s="12" customFormat="1" ht="19.2" x14ac:dyDescent="0.35">
      <c r="A69" s="19"/>
      <c r="B69" s="20" t="s">
        <v>51</v>
      </c>
      <c r="C69" s="26">
        <v>3010</v>
      </c>
      <c r="D69" s="29"/>
      <c r="E69" s="35"/>
      <c r="F69" s="36"/>
      <c r="G69" s="23"/>
      <c r="H69" s="23"/>
      <c r="I69" s="23"/>
      <c r="J69" s="36"/>
      <c r="K69" s="36"/>
      <c r="L69" s="36"/>
      <c r="M69" s="36"/>
      <c r="N69" s="36"/>
      <c r="O69" s="36"/>
      <c r="P69" s="23"/>
      <c r="Q69" s="36"/>
      <c r="R69" s="36"/>
      <c r="S69" s="23"/>
      <c r="T69" s="23"/>
      <c r="U69" s="36"/>
      <c r="V69" s="51"/>
      <c r="W69" s="23"/>
      <c r="X69" s="36"/>
    </row>
    <row r="70" spans="1:24" s="1" customFormat="1" ht="19.2" x14ac:dyDescent="0.35">
      <c r="A70" s="18"/>
      <c r="B70" s="20" t="s">
        <v>52</v>
      </c>
      <c r="C70" s="26">
        <v>3020</v>
      </c>
      <c r="D70" s="29"/>
      <c r="E70" s="35"/>
      <c r="F70" s="36"/>
      <c r="G70" s="23"/>
      <c r="H70" s="23"/>
      <c r="I70" s="23"/>
      <c r="J70" s="36"/>
      <c r="K70" s="36"/>
      <c r="L70" s="36"/>
      <c r="M70" s="36"/>
      <c r="N70" s="36"/>
      <c r="O70" s="36"/>
      <c r="P70" s="23"/>
      <c r="Q70" s="36"/>
      <c r="R70" s="36"/>
      <c r="S70" s="23"/>
      <c r="T70" s="23"/>
      <c r="U70" s="36"/>
      <c r="V70" s="23"/>
      <c r="W70" s="23"/>
      <c r="X70" s="36"/>
    </row>
    <row r="71" spans="1:24" s="1" customFormat="1" ht="19.2" x14ac:dyDescent="0.35">
      <c r="A71" s="18"/>
      <c r="B71" s="20" t="s">
        <v>53</v>
      </c>
      <c r="C71" s="26">
        <v>3030</v>
      </c>
      <c r="D71" s="29"/>
      <c r="E71" s="51">
        <f t="shared" ref="E71" si="2">SUM(F71:V71)</f>
        <v>0</v>
      </c>
      <c r="F71" s="36"/>
      <c r="G71" s="23"/>
      <c r="H71" s="23"/>
      <c r="I71" s="23"/>
      <c r="J71" s="36"/>
      <c r="K71" s="36"/>
      <c r="L71" s="36"/>
      <c r="M71" s="36"/>
      <c r="N71" s="36"/>
      <c r="O71" s="36"/>
      <c r="P71" s="23"/>
      <c r="Q71" s="36"/>
      <c r="R71" s="36"/>
      <c r="S71" s="23"/>
      <c r="T71" s="23"/>
      <c r="U71" s="36"/>
      <c r="V71" s="51"/>
      <c r="W71" s="51"/>
      <c r="X71" s="51">
        <f>W71</f>
        <v>0</v>
      </c>
    </row>
    <row r="72" spans="1:24" s="8" customFormat="1" ht="19.2" x14ac:dyDescent="0.35">
      <c r="A72" s="106" t="s">
        <v>54</v>
      </c>
      <c r="B72" s="106"/>
      <c r="C72" s="27">
        <v>4000</v>
      </c>
      <c r="D72" s="27" t="s">
        <v>10</v>
      </c>
      <c r="E72" s="35"/>
      <c r="F72" s="35"/>
      <c r="G72" s="13"/>
      <c r="H72" s="13"/>
      <c r="I72" s="13"/>
      <c r="J72" s="35"/>
      <c r="K72" s="35"/>
      <c r="L72" s="35"/>
      <c r="M72" s="35"/>
      <c r="N72" s="35"/>
      <c r="O72" s="35"/>
      <c r="P72" s="13"/>
      <c r="Q72" s="35"/>
      <c r="R72" s="35"/>
      <c r="S72" s="13"/>
      <c r="T72" s="13"/>
      <c r="U72" s="35"/>
      <c r="V72" s="13"/>
      <c r="W72" s="13"/>
      <c r="X72" s="35"/>
    </row>
    <row r="73" spans="1:24" s="1" customFormat="1" ht="19.2" x14ac:dyDescent="0.35">
      <c r="A73" s="19"/>
      <c r="B73" s="20" t="s">
        <v>25</v>
      </c>
      <c r="C73" s="26">
        <v>4010</v>
      </c>
      <c r="D73" s="26">
        <v>610</v>
      </c>
      <c r="E73" s="35"/>
      <c r="F73" s="36"/>
      <c r="G73" s="23"/>
      <c r="H73" s="23"/>
      <c r="I73" s="23"/>
      <c r="J73" s="36"/>
      <c r="K73" s="36"/>
      <c r="L73" s="36"/>
      <c r="M73" s="36"/>
      <c r="N73" s="36"/>
      <c r="O73" s="36"/>
      <c r="P73" s="23"/>
      <c r="Q73" s="36"/>
      <c r="R73" s="36"/>
      <c r="S73" s="23"/>
      <c r="T73" s="23"/>
      <c r="U73" s="36"/>
      <c r="V73" s="23"/>
      <c r="W73" s="23"/>
      <c r="X73" s="36"/>
    </row>
    <row r="74" spans="1:24" s="33" customFormat="1" ht="14.4" x14ac:dyDescent="0.3"/>
    <row r="75" spans="1:24" s="33" customFormat="1" x14ac:dyDescent="0.35">
      <c r="A75" s="15"/>
      <c r="C75" s="10"/>
      <c r="D75" s="10"/>
    </row>
    <row r="76" spans="1:24" s="33" customFormat="1" x14ac:dyDescent="0.35">
      <c r="A76" s="15"/>
      <c r="C76" s="10"/>
      <c r="D76" s="10"/>
    </row>
  </sheetData>
  <mergeCells count="18">
    <mergeCell ref="V3:X3"/>
    <mergeCell ref="W8:W9"/>
    <mergeCell ref="X8:X9"/>
    <mergeCell ref="F8:V8"/>
    <mergeCell ref="A6:X6"/>
    <mergeCell ref="A8:A9"/>
    <mergeCell ref="B8:B9"/>
    <mergeCell ref="C8:C9"/>
    <mergeCell ref="D8:D9"/>
    <mergeCell ref="K9:U9"/>
    <mergeCell ref="E8:E9"/>
    <mergeCell ref="F9:J9"/>
    <mergeCell ref="A33:B33"/>
    <mergeCell ref="A68:B68"/>
    <mergeCell ref="A72:B72"/>
    <mergeCell ref="A10:B10"/>
    <mergeCell ref="A11:B11"/>
    <mergeCell ref="A12:B12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Обложка</vt:lpstr>
      <vt:lpstr>2025</vt:lpstr>
      <vt:lpstr>'2025'!Заголовки_для_печати</vt:lpstr>
      <vt:lpstr>'2025'!Область_печати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2025-10-23T00:34:28Z</dcterms:modified>
</cp:coreProperties>
</file>