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Экономист\Раскрытие информ\Раскрытие информации в соотвоответствии с приказом ФСТ РФ от 19.04.2011 №159\"/>
    </mc:Choice>
  </mc:AlternateContent>
  <bookViews>
    <workbookView xWindow="360" yWindow="225" windowWidth="14355" windowHeight="4755"/>
  </bookViews>
  <sheets>
    <sheet name="Форма №2 раздел 1" sheetId="2" r:id="rId1"/>
    <sheet name="Форма №2 раздел 2" sheetId="1" r:id="rId2"/>
  </sheets>
  <calcPr calcId="162913"/>
</workbook>
</file>

<file path=xl/calcChain.xml><?xml version="1.0" encoding="utf-8"?>
<calcChain xmlns="http://schemas.openxmlformats.org/spreadsheetml/2006/main">
  <c r="C31" i="1" l="1"/>
  <c r="B28" i="1"/>
  <c r="B27" i="1"/>
  <c r="B26" i="1"/>
  <c r="B25" i="1"/>
  <c r="B24" i="1"/>
  <c r="B23" i="1"/>
  <c r="L22" i="1"/>
  <c r="L31" i="1" s="1"/>
  <c r="K22" i="1"/>
  <c r="K31" i="1" s="1"/>
  <c r="J22" i="1"/>
  <c r="J31" i="1" s="1"/>
  <c r="I22" i="1"/>
  <c r="I31" i="1" s="1"/>
  <c r="H22" i="1"/>
  <c r="H31" i="1" s="1"/>
  <c r="G22" i="1"/>
  <c r="G31" i="1" s="1"/>
  <c r="F22" i="1"/>
  <c r="F31" i="1" s="1"/>
  <c r="E22" i="1"/>
  <c r="D22" i="1"/>
  <c r="F15" i="1"/>
  <c r="C15" i="1"/>
  <c r="D6" i="1"/>
  <c r="D15" i="1" s="1"/>
  <c r="B7" i="1"/>
  <c r="H30" i="2"/>
  <c r="I30" i="2" s="1"/>
  <c r="H29" i="2"/>
  <c r="I29" i="2" s="1"/>
  <c r="E30" i="2"/>
  <c r="F30" i="2" s="1"/>
  <c r="E29" i="2"/>
  <c r="F29" i="2" s="1"/>
  <c r="H24" i="2"/>
  <c r="I24" i="2" s="1"/>
  <c r="H23" i="2"/>
  <c r="I23" i="2" s="1"/>
  <c r="H22" i="2"/>
  <c r="I22" i="2" s="1"/>
  <c r="H21" i="2"/>
  <c r="H20" i="2"/>
  <c r="I20" i="2" s="1"/>
  <c r="H19" i="2"/>
  <c r="I19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G18" i="2"/>
  <c r="D18" i="2"/>
  <c r="H17" i="2"/>
  <c r="I17" i="2" s="1"/>
  <c r="H16" i="2"/>
  <c r="I16" i="2" s="1"/>
  <c r="H15" i="2"/>
  <c r="I15" i="2" s="1"/>
  <c r="H14" i="2"/>
  <c r="I14" i="2" s="1"/>
  <c r="H13" i="2"/>
  <c r="I13" i="2" s="1"/>
  <c r="H12" i="2"/>
  <c r="E17" i="2"/>
  <c r="F17" i="2" s="1"/>
  <c r="E16" i="2"/>
  <c r="F16" i="2" s="1"/>
  <c r="E15" i="2"/>
  <c r="F15" i="2" s="1"/>
  <c r="E14" i="2"/>
  <c r="F14" i="2" s="1"/>
  <c r="E13" i="2"/>
  <c r="F13" i="2" s="1"/>
  <c r="E12" i="2"/>
  <c r="G11" i="2"/>
  <c r="D11" i="2"/>
  <c r="E31" i="1" l="1"/>
  <c r="B22" i="1"/>
  <c r="B31" i="1" s="1"/>
  <c r="D31" i="1"/>
  <c r="H18" i="2"/>
  <c r="F18" i="2"/>
  <c r="E18" i="2"/>
  <c r="I21" i="2"/>
  <c r="I18" i="2" s="1"/>
  <c r="H11" i="2"/>
  <c r="E11" i="2"/>
  <c r="F12" i="2"/>
  <c r="I12" i="2"/>
  <c r="I11" i="2" s="1"/>
  <c r="L6" i="1"/>
  <c r="L15" i="1" s="1"/>
  <c r="K6" i="1"/>
  <c r="K15" i="1" s="1"/>
  <c r="J6" i="1"/>
  <c r="J15" i="1" s="1"/>
  <c r="I6" i="1"/>
  <c r="I15" i="1" s="1"/>
  <c r="E6" i="1"/>
  <c r="E15" i="1" s="1"/>
  <c r="G25" i="2" l="1"/>
  <c r="G31" i="2" s="1"/>
  <c r="G37" i="2" s="1"/>
  <c r="H25" i="2"/>
  <c r="H31" i="2" s="1"/>
  <c r="H37" i="2" s="1"/>
  <c r="I25" i="2" l="1"/>
  <c r="I31" i="2" s="1"/>
  <c r="I37" i="2" s="1"/>
  <c r="F11" i="2" l="1"/>
  <c r="F25" i="2" s="1"/>
  <c r="E25" i="2"/>
  <c r="D25" i="2"/>
  <c r="D31" i="2" l="1"/>
  <c r="D37" i="2" s="1"/>
  <c r="E31" i="2"/>
  <c r="E37" i="2" s="1"/>
  <c r="F31" i="2"/>
  <c r="F37" i="2" s="1"/>
  <c r="B11" i="1" l="1"/>
  <c r="B12" i="1"/>
  <c r="B10" i="1"/>
  <c r="B9" i="1"/>
  <c r="B8" i="1"/>
  <c r="F6" i="1"/>
  <c r="G6" i="1"/>
  <c r="G15" i="1" s="1"/>
  <c r="H6" i="1"/>
  <c r="H15" i="1" s="1"/>
  <c r="B6" i="1" l="1"/>
  <c r="B15" i="1" s="1"/>
</calcChain>
</file>

<file path=xl/sharedStrings.xml><?xml version="1.0" encoding="utf-8"?>
<sst xmlns="http://schemas.openxmlformats.org/spreadsheetml/2006/main" count="132" uniqueCount="71">
  <si>
    <t>Наименование хозяйств, работ и операций</t>
  </si>
  <si>
    <t>Расходы всего</t>
  </si>
  <si>
    <t>в том числе по статьям затрат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</si>
  <si>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</si>
  <si>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</si>
  <si>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</si>
  <si>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</si>
  <si>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</si>
  <si>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</si>
  <si>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</si>
  <si>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прочие расходы</t>
  </si>
  <si>
    <t xml:space="preserve"> Регулируемые виды деятельности</t>
  </si>
  <si>
    <t>1. Обеспечение взлета, посадки и стоянки воздушных судов</t>
  </si>
  <si>
    <t>2.  Предоставление аэровокзального комплекса</t>
  </si>
  <si>
    <t>3.  Обеспечение авиационной безопасности</t>
  </si>
  <si>
    <t>4.  Обслуживание пассажиров</t>
  </si>
  <si>
    <t>5 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</si>
  <si>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</si>
  <si>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</si>
  <si>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</si>
  <si>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Расходы, связанные с участием в совместной деятельности</t>
  </si>
  <si>
    <t>налоги и иные обязательные платежи и сборы</t>
  </si>
  <si>
    <t xml:space="preserve">Форма раскрытия информации об основных показателях </t>
  </si>
  <si>
    <t>I. Доходы и расходы</t>
  </si>
  <si>
    <t>№ п/п</t>
  </si>
  <si>
    <t xml:space="preserve">Наименование  показателей финансово-хозяйственной деятельности субъекта естественной монополии в сфере услуг аэропортов </t>
  </si>
  <si>
    <t>Единица измерения</t>
  </si>
  <si>
    <t>Доходы всего, в том числе по видам регулируемых услуг:</t>
  </si>
  <si>
    <t>(тыс.руб.)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</si>
  <si>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</si>
  <si>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</si>
  <si>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</si>
  <si>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</si>
  <si>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 xml:space="preserve">Прибыль (убыток) до налогообложения 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</si>
  <si>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</si>
  <si>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</si>
  <si>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</si>
  <si>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</si>
  <si>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</si>
  <si>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</si>
  <si>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1.1</t>
  </si>
  <si>
    <t>1.2</t>
  </si>
  <si>
    <t>1.3</t>
  </si>
  <si>
    <t>2.1</t>
  </si>
  <si>
    <t>2.2</t>
  </si>
  <si>
    <t>2.3</t>
  </si>
  <si>
    <t>10.1</t>
  </si>
  <si>
    <t>финансово-хозяйственной деятельности СЕМ в сфере выполнения</t>
  </si>
  <si>
    <t>(оказания) регулируемых работ (услуг) в аэропортах</t>
  </si>
  <si>
    <t>Обеспечение взлета, посадки и стоянки воздушных судов</t>
  </si>
  <si>
    <t>Предоставление аэровокзального комплекса</t>
  </si>
  <si>
    <t>1.4</t>
  </si>
  <si>
    <t>1.5</t>
  </si>
  <si>
    <t>1.6</t>
  </si>
  <si>
    <t>Обеспечение авиационной безопасности</t>
  </si>
  <si>
    <t>Обслуживание пассажиров</t>
  </si>
  <si>
    <t>Обеспечение заправки воздушных судов авиационным топливом</t>
  </si>
  <si>
    <t>Хранение авиационного топлива</t>
  </si>
  <si>
    <t>2.4</t>
  </si>
  <si>
    <t>2.5</t>
  </si>
  <si>
    <t>2.6</t>
  </si>
  <si>
    <t>Расходы всего(включая коммер-ческие и управленческие расходы), в том числе: по видам регулируемых услуг:</t>
  </si>
  <si>
    <t>Аэропорт Нижнеангарск</t>
  </si>
  <si>
    <t>Аэропорт Таксимо</t>
  </si>
  <si>
    <t>Год (план) 2025</t>
  </si>
  <si>
    <t>Прочие доходы (не регулируемые услуги)</t>
  </si>
  <si>
    <t>Прочие расходы (не регулируемые услуги)</t>
  </si>
  <si>
    <t xml:space="preserve">Форма № 2             </t>
  </si>
  <si>
    <t>Год (отчет) 2024</t>
  </si>
  <si>
    <t>Год (план) 2026</t>
  </si>
  <si>
    <t>II. Расшифровка расходов по финансово-хозяйственной деятельности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</si>
</sst>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3" fontId="0" fillId="0" borderId="1" xfId="0" applyNumberFormat="1" applyFont="1" applyBorder="1"/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D37" sqref="D37"/>
    </sheetView>
  </sheetViews>
  <sheetFormatPr defaultRowHeight="15" x14ac:dyDescent="0.25"/>
  <cols>
    <col min="1" max="1" width="5.7109375" style="16" customWidth="1"/>
    <col min="2" max="2" width="42.42578125" style="17" customWidth="1"/>
    <col min="3" max="3" width="13.5703125" style="18" bestFit="1" customWidth="1"/>
    <col min="4" max="4" width="10.5703125" style="17" bestFit="1" customWidth="1"/>
    <col min="5" max="5" width="10.7109375" style="17" customWidth="1"/>
    <col min="6" max="6" width="10.28515625" style="17" customWidth="1"/>
    <col min="7" max="16384" width="9.140625" style="17"/>
  </cols>
  <sheetData>
    <row r="1" spans="1:9" x14ac:dyDescent="0.25">
      <c r="F1" s="19" t="s">
        <v>67</v>
      </c>
    </row>
    <row r="2" spans="1:9" x14ac:dyDescent="0.25">
      <c r="A2" s="20"/>
    </row>
    <row r="3" spans="1:9" x14ac:dyDescent="0.25">
      <c r="A3" s="28" t="s">
        <v>22</v>
      </c>
      <c r="B3" s="28"/>
      <c r="C3" s="28"/>
      <c r="D3" s="28"/>
      <c r="E3" s="28"/>
      <c r="F3" s="28"/>
    </row>
    <row r="4" spans="1:9" x14ac:dyDescent="0.25">
      <c r="A4" s="28" t="s">
        <v>47</v>
      </c>
      <c r="B4" s="28"/>
      <c r="C4" s="28"/>
      <c r="D4" s="28"/>
      <c r="E4" s="28"/>
      <c r="F4" s="28"/>
    </row>
    <row r="5" spans="1:9" x14ac:dyDescent="0.25">
      <c r="A5" s="28" t="s">
        <v>48</v>
      </c>
      <c r="B5" s="28"/>
      <c r="C5" s="28"/>
      <c r="D5" s="28"/>
      <c r="E5" s="28"/>
      <c r="F5" s="28"/>
    </row>
    <row r="6" spans="1:9" x14ac:dyDescent="0.25">
      <c r="A6" s="21"/>
      <c r="B6" s="21"/>
      <c r="C6" s="21"/>
      <c r="D6" s="21"/>
      <c r="E6" s="21"/>
      <c r="F6" s="21"/>
    </row>
    <row r="7" spans="1:9" x14ac:dyDescent="0.25">
      <c r="A7" s="32" t="s">
        <v>23</v>
      </c>
      <c r="B7" s="32"/>
      <c r="C7" s="32"/>
      <c r="D7" s="32"/>
      <c r="E7" s="32"/>
      <c r="F7" s="32"/>
    </row>
    <row r="8" spans="1:9" x14ac:dyDescent="0.25">
      <c r="A8" s="20"/>
      <c r="B8" s="20"/>
      <c r="C8" s="20"/>
      <c r="D8" s="20"/>
      <c r="E8" s="20"/>
      <c r="F8" s="20"/>
    </row>
    <row r="9" spans="1:9" x14ac:dyDescent="0.25">
      <c r="A9" s="31" t="s">
        <v>24</v>
      </c>
      <c r="B9" s="30" t="s">
        <v>25</v>
      </c>
      <c r="C9" s="30" t="s">
        <v>26</v>
      </c>
      <c r="D9" s="29" t="s">
        <v>62</v>
      </c>
      <c r="E9" s="29"/>
      <c r="F9" s="29"/>
      <c r="G9" s="29" t="s">
        <v>63</v>
      </c>
      <c r="H9" s="29"/>
      <c r="I9" s="29"/>
    </row>
    <row r="10" spans="1:9" ht="93.75" customHeight="1" x14ac:dyDescent="0.25">
      <c r="A10" s="31"/>
      <c r="B10" s="30"/>
      <c r="C10" s="30"/>
      <c r="D10" s="22" t="s">
        <v>68</v>
      </c>
      <c r="E10" s="22" t="s">
        <v>64</v>
      </c>
      <c r="F10" s="22" t="s">
        <v>69</v>
      </c>
      <c r="G10" s="22" t="s">
        <v>68</v>
      </c>
      <c r="H10" s="22" t="s">
        <v>64</v>
      </c>
      <c r="I10" s="22" t="s">
        <v>69</v>
      </c>
    </row>
    <row r="11" spans="1:9" ht="30" x14ac:dyDescent="0.25">
      <c r="A11" s="23">
        <v>1</v>
      </c>
      <c r="B11" s="24" t="s">
        <v>27</v>
      </c>
      <c r="C11" s="22" t="s">
        <v>28</v>
      </c>
      <c r="D11" s="25">
        <f>D12+D13+D14+D15+D16+D17</f>
        <v>75434.2</v>
      </c>
      <c r="E11" s="25">
        <f>E12+E13+E14+E15+E16+E17</f>
        <v>82977.62000000001</v>
      </c>
      <c r="F11" s="25">
        <f>F12+F13+F14+F15+F16+F17</f>
        <v>91275.381999999998</v>
      </c>
      <c r="G11" s="25">
        <f t="shared" ref="G11:I11" si="0">G12+G13+G14+G15+G16+G17</f>
        <v>30723.599999999999</v>
      </c>
      <c r="H11" s="25">
        <f t="shared" si="0"/>
        <v>33795.96</v>
      </c>
      <c r="I11" s="25">
        <f t="shared" si="0"/>
        <v>37175.556000000011</v>
      </c>
    </row>
    <row r="12" spans="1:9" ht="30" x14ac:dyDescent="0.25">
      <c r="A12" s="23" t="s">
        <v>40</v>
      </c>
      <c r="B12" s="24" t="s">
        <v>49</v>
      </c>
      <c r="C12" s="22" t="s">
        <v>28</v>
      </c>
      <c r="D12" s="25">
        <v>31375</v>
      </c>
      <c r="E12" s="25">
        <f>D12*1.1</f>
        <v>34512.5</v>
      </c>
      <c r="F12" s="25">
        <f>E12*1.1</f>
        <v>37963.75</v>
      </c>
      <c r="G12" s="25">
        <v>13172.9</v>
      </c>
      <c r="H12" s="25">
        <f t="shared" ref="H12:I12" si="1">G12*1.1</f>
        <v>14490.19</v>
      </c>
      <c r="I12" s="25">
        <f t="shared" si="1"/>
        <v>15939.209000000003</v>
      </c>
    </row>
    <row r="13" spans="1:9" x14ac:dyDescent="0.25">
      <c r="A13" s="23" t="s">
        <v>41</v>
      </c>
      <c r="B13" s="24" t="s">
        <v>50</v>
      </c>
      <c r="C13" s="22" t="s">
        <v>28</v>
      </c>
      <c r="D13" s="25">
        <v>12195.5</v>
      </c>
      <c r="E13" s="25">
        <f t="shared" ref="E13:F17" si="2">D13*1.1</f>
        <v>13415.050000000001</v>
      </c>
      <c r="F13" s="25">
        <f t="shared" si="2"/>
        <v>14756.555000000002</v>
      </c>
      <c r="G13" s="25">
        <v>2095.6</v>
      </c>
      <c r="H13" s="25">
        <f t="shared" ref="H13:I13" si="3">G13*1.1</f>
        <v>2305.1600000000003</v>
      </c>
      <c r="I13" s="25">
        <f t="shared" si="3"/>
        <v>2535.6760000000004</v>
      </c>
    </row>
    <row r="14" spans="1:9" x14ac:dyDescent="0.25">
      <c r="A14" s="23" t="s">
        <v>42</v>
      </c>
      <c r="B14" s="24" t="s">
        <v>54</v>
      </c>
      <c r="C14" s="22" t="s">
        <v>28</v>
      </c>
      <c r="D14" s="25">
        <v>16097.3</v>
      </c>
      <c r="E14" s="25">
        <f t="shared" si="2"/>
        <v>17707.03</v>
      </c>
      <c r="F14" s="25">
        <f t="shared" si="2"/>
        <v>19477.733</v>
      </c>
      <c r="G14" s="25">
        <v>5650.6</v>
      </c>
      <c r="H14" s="25">
        <f t="shared" ref="H14:I14" si="4">G14*1.1</f>
        <v>6215.6600000000008</v>
      </c>
      <c r="I14" s="25">
        <f t="shared" si="4"/>
        <v>6837.2260000000015</v>
      </c>
    </row>
    <row r="15" spans="1:9" x14ac:dyDescent="0.25">
      <c r="A15" s="23" t="s">
        <v>51</v>
      </c>
      <c r="B15" s="24" t="s">
        <v>55</v>
      </c>
      <c r="C15" s="22" t="s">
        <v>28</v>
      </c>
      <c r="D15" s="25">
        <v>8459</v>
      </c>
      <c r="E15" s="25">
        <f t="shared" si="2"/>
        <v>9304.9000000000015</v>
      </c>
      <c r="F15" s="25">
        <f t="shared" si="2"/>
        <v>10235.390000000003</v>
      </c>
      <c r="G15" s="25">
        <v>2104.6999999999998</v>
      </c>
      <c r="H15" s="25">
        <f t="shared" ref="H15:I15" si="5">G15*1.1</f>
        <v>2315.17</v>
      </c>
      <c r="I15" s="25">
        <f t="shared" si="5"/>
        <v>2546.6870000000004</v>
      </c>
    </row>
    <row r="16" spans="1:9" ht="30" x14ac:dyDescent="0.25">
      <c r="A16" s="23" t="s">
        <v>52</v>
      </c>
      <c r="B16" s="24" t="s">
        <v>56</v>
      </c>
      <c r="C16" s="22" t="s">
        <v>28</v>
      </c>
      <c r="D16" s="25">
        <v>5153.8999999999996</v>
      </c>
      <c r="E16" s="25">
        <f t="shared" si="2"/>
        <v>5669.29</v>
      </c>
      <c r="F16" s="25">
        <f t="shared" si="2"/>
        <v>6236.2190000000001</v>
      </c>
      <c r="G16" s="25">
        <v>4844.7</v>
      </c>
      <c r="H16" s="25">
        <f t="shared" ref="H16:I16" si="6">G16*1.1</f>
        <v>5329.17</v>
      </c>
      <c r="I16" s="25">
        <f t="shared" si="6"/>
        <v>5862.0870000000004</v>
      </c>
    </row>
    <row r="17" spans="1:9" x14ac:dyDescent="0.25">
      <c r="A17" s="23" t="s">
        <v>53</v>
      </c>
      <c r="B17" s="24" t="s">
        <v>57</v>
      </c>
      <c r="C17" s="22" t="s">
        <v>28</v>
      </c>
      <c r="D17" s="25">
        <v>2153.5</v>
      </c>
      <c r="E17" s="25">
        <f t="shared" si="2"/>
        <v>2368.8500000000004</v>
      </c>
      <c r="F17" s="25">
        <f t="shared" si="2"/>
        <v>2605.7350000000006</v>
      </c>
      <c r="G17" s="25">
        <v>2855.1</v>
      </c>
      <c r="H17" s="25">
        <f t="shared" ref="H17:I17" si="7">G17*1.1</f>
        <v>3140.61</v>
      </c>
      <c r="I17" s="25">
        <f t="shared" si="7"/>
        <v>3454.6710000000003</v>
      </c>
    </row>
    <row r="18" spans="1:9" ht="45" x14ac:dyDescent="0.25">
      <c r="A18" s="23">
        <v>2</v>
      </c>
      <c r="B18" s="24" t="s">
        <v>61</v>
      </c>
      <c r="C18" s="22" t="s">
        <v>28</v>
      </c>
      <c r="D18" s="25">
        <f>D19+D20+D21+D22+D23+D24</f>
        <v>66776</v>
      </c>
      <c r="E18" s="25">
        <f t="shared" ref="E18:I18" si="8">E19+E20+E21+E22+E23+E24</f>
        <v>73453.600000000006</v>
      </c>
      <c r="F18" s="25">
        <f t="shared" si="8"/>
        <v>80798.960000000006</v>
      </c>
      <c r="G18" s="25">
        <f t="shared" si="8"/>
        <v>42154.599999999991</v>
      </c>
      <c r="H18" s="25">
        <f t="shared" si="8"/>
        <v>46370.060000000005</v>
      </c>
      <c r="I18" s="25">
        <f t="shared" si="8"/>
        <v>51007.066000000013</v>
      </c>
    </row>
    <row r="19" spans="1:9" ht="30" x14ac:dyDescent="0.25">
      <c r="A19" s="23" t="s">
        <v>43</v>
      </c>
      <c r="B19" s="24" t="s">
        <v>49</v>
      </c>
      <c r="C19" s="22" t="s">
        <v>28</v>
      </c>
      <c r="D19" s="25">
        <v>21297</v>
      </c>
      <c r="E19" s="25">
        <f t="shared" ref="E19:F19" si="9">D19*1.1</f>
        <v>23426.7</v>
      </c>
      <c r="F19" s="25">
        <f t="shared" si="9"/>
        <v>25769.370000000003</v>
      </c>
      <c r="G19" s="25">
        <v>17006.900000000001</v>
      </c>
      <c r="H19" s="25">
        <f t="shared" ref="H19:I19" si="10">G19*1.1</f>
        <v>18707.590000000004</v>
      </c>
      <c r="I19" s="25">
        <f t="shared" si="10"/>
        <v>20578.349000000006</v>
      </c>
    </row>
    <row r="20" spans="1:9" x14ac:dyDescent="0.25">
      <c r="A20" s="23" t="s">
        <v>44</v>
      </c>
      <c r="B20" s="24" t="s">
        <v>50</v>
      </c>
      <c r="C20" s="22" t="s">
        <v>28</v>
      </c>
      <c r="D20" s="25">
        <v>5640</v>
      </c>
      <c r="E20" s="25">
        <f t="shared" ref="E20:F20" si="11">D20*1.1</f>
        <v>6204.0000000000009</v>
      </c>
      <c r="F20" s="25">
        <f t="shared" si="11"/>
        <v>6824.4000000000015</v>
      </c>
      <c r="G20" s="25">
        <v>3069.8</v>
      </c>
      <c r="H20" s="25">
        <f t="shared" ref="H20:I20" si="12">G20*1.1</f>
        <v>3376.7800000000007</v>
      </c>
      <c r="I20" s="25">
        <f t="shared" si="12"/>
        <v>3714.458000000001</v>
      </c>
    </row>
    <row r="21" spans="1:9" x14ac:dyDescent="0.25">
      <c r="A21" s="23" t="s">
        <v>45</v>
      </c>
      <c r="B21" s="24" t="s">
        <v>54</v>
      </c>
      <c r="C21" s="22" t="s">
        <v>28</v>
      </c>
      <c r="D21" s="25">
        <v>25649</v>
      </c>
      <c r="E21" s="25">
        <f t="shared" ref="E21:F21" si="13">D21*1.1</f>
        <v>28213.9</v>
      </c>
      <c r="F21" s="25">
        <f t="shared" si="13"/>
        <v>31035.290000000005</v>
      </c>
      <c r="G21" s="25">
        <v>15633</v>
      </c>
      <c r="H21" s="25">
        <f t="shared" ref="H21:I21" si="14">G21*1.1</f>
        <v>17196.300000000003</v>
      </c>
      <c r="I21" s="25">
        <f t="shared" si="14"/>
        <v>18915.930000000004</v>
      </c>
    </row>
    <row r="22" spans="1:9" x14ac:dyDescent="0.25">
      <c r="A22" s="23" t="s">
        <v>58</v>
      </c>
      <c r="B22" s="24" t="s">
        <v>55</v>
      </c>
      <c r="C22" s="22" t="s">
        <v>28</v>
      </c>
      <c r="D22" s="25">
        <v>9255</v>
      </c>
      <c r="E22" s="25">
        <f t="shared" ref="E22:F22" si="15">D22*1.1</f>
        <v>10180.5</v>
      </c>
      <c r="F22" s="25">
        <f t="shared" si="15"/>
        <v>11198.550000000001</v>
      </c>
      <c r="G22" s="25">
        <v>3593.6</v>
      </c>
      <c r="H22" s="25">
        <f t="shared" ref="H22:I22" si="16">G22*1.1</f>
        <v>3952.96</v>
      </c>
      <c r="I22" s="25">
        <f t="shared" si="16"/>
        <v>4348.2560000000003</v>
      </c>
    </row>
    <row r="23" spans="1:9" ht="30" x14ac:dyDescent="0.25">
      <c r="A23" s="23" t="s">
        <v>59</v>
      </c>
      <c r="B23" s="24" t="s">
        <v>56</v>
      </c>
      <c r="C23" s="22" t="s">
        <v>28</v>
      </c>
      <c r="D23" s="25">
        <v>3311</v>
      </c>
      <c r="E23" s="25">
        <f t="shared" ref="E23:F23" si="17">D23*1.1</f>
        <v>3642.1000000000004</v>
      </c>
      <c r="F23" s="25">
        <f t="shared" si="17"/>
        <v>4006.3100000000009</v>
      </c>
      <c r="G23" s="25">
        <v>2103.1</v>
      </c>
      <c r="H23" s="25">
        <f t="shared" ref="H23:I23" si="18">G23*1.1</f>
        <v>2313.4100000000003</v>
      </c>
      <c r="I23" s="25">
        <f t="shared" si="18"/>
        <v>2544.7510000000007</v>
      </c>
    </row>
    <row r="24" spans="1:9" x14ac:dyDescent="0.25">
      <c r="A24" s="23" t="s">
        <v>60</v>
      </c>
      <c r="B24" s="24" t="s">
        <v>57</v>
      </c>
      <c r="C24" s="22" t="s">
        <v>28</v>
      </c>
      <c r="D24" s="25">
        <v>1624</v>
      </c>
      <c r="E24" s="25">
        <f t="shared" ref="E24:F24" si="19">D24*1.1</f>
        <v>1786.4</v>
      </c>
      <c r="F24" s="25">
        <f t="shared" si="19"/>
        <v>1965.0400000000002</v>
      </c>
      <c r="G24" s="25">
        <v>748.2</v>
      </c>
      <c r="H24" s="25">
        <f t="shared" ref="H24:I24" si="20">G24*1.1</f>
        <v>823.0200000000001</v>
      </c>
      <c r="I24" s="25">
        <f t="shared" si="20"/>
        <v>905.32200000000023</v>
      </c>
    </row>
    <row r="25" spans="1:9" x14ac:dyDescent="0.25">
      <c r="A25" s="23">
        <v>3</v>
      </c>
      <c r="B25" s="24" t="s">
        <v>29</v>
      </c>
      <c r="C25" s="22" t="s">
        <v>28</v>
      </c>
      <c r="D25" s="25">
        <f t="shared" ref="D25:I25" si="21">D11-D18</f>
        <v>8658.1999999999971</v>
      </c>
      <c r="E25" s="25">
        <f t="shared" si="21"/>
        <v>9524.0200000000041</v>
      </c>
      <c r="F25" s="25">
        <f t="shared" si="21"/>
        <v>10476.421999999991</v>
      </c>
      <c r="G25" s="25">
        <f t="shared" si="21"/>
        <v>-11430.999999999993</v>
      </c>
      <c r="H25" s="25">
        <f t="shared" si="21"/>
        <v>-12574.100000000006</v>
      </c>
      <c r="I25" s="25">
        <f t="shared" si="21"/>
        <v>-13831.510000000002</v>
      </c>
    </row>
    <row r="26" spans="1:9" x14ac:dyDescent="0.25">
      <c r="A26" s="23">
        <v>4</v>
      </c>
      <c r="B26" s="24" t="s">
        <v>30</v>
      </c>
      <c r="C26" s="22" t="s">
        <v>28</v>
      </c>
      <c r="D26" s="25"/>
      <c r="E26" s="25"/>
      <c r="F26" s="25"/>
      <c r="G26" s="26"/>
      <c r="H26" s="26"/>
      <c r="I26" s="26"/>
    </row>
    <row r="27" spans="1:9" x14ac:dyDescent="0.25">
      <c r="A27" s="23">
        <v>5</v>
      </c>
      <c r="B27" s="24" t="s">
        <v>31</v>
      </c>
      <c r="C27" s="22" t="s">
        <v>28</v>
      </c>
      <c r="D27" s="25"/>
      <c r="E27" s="25"/>
      <c r="F27" s="25"/>
      <c r="G27" s="26"/>
      <c r="H27" s="26"/>
      <c r="I27" s="26"/>
    </row>
    <row r="28" spans="1:9" x14ac:dyDescent="0.25">
      <c r="A28" s="23">
        <v>6</v>
      </c>
      <c r="B28" s="24" t="s">
        <v>32</v>
      </c>
      <c r="C28" s="22" t="s">
        <v>28</v>
      </c>
      <c r="D28" s="25"/>
      <c r="E28" s="25"/>
      <c r="F28" s="25"/>
      <c r="G28" s="26"/>
      <c r="H28" s="26"/>
      <c r="I28" s="26"/>
    </row>
    <row r="29" spans="1:9" x14ac:dyDescent="0.25">
      <c r="A29" s="23">
        <v>7</v>
      </c>
      <c r="B29" s="24" t="s">
        <v>65</v>
      </c>
      <c r="C29" s="22" t="s">
        <v>28</v>
      </c>
      <c r="D29" s="25">
        <v>3202</v>
      </c>
      <c r="E29" s="25">
        <f t="shared" ref="E29:F29" si="22">D29*1.1</f>
        <v>3522.2000000000003</v>
      </c>
      <c r="F29" s="25">
        <f t="shared" si="22"/>
        <v>3874.4200000000005</v>
      </c>
      <c r="G29" s="25">
        <v>2631.6</v>
      </c>
      <c r="H29" s="25">
        <f t="shared" ref="H29:I29" si="23">G29*1.1</f>
        <v>2894.76</v>
      </c>
      <c r="I29" s="25">
        <f t="shared" si="23"/>
        <v>3184.2360000000003</v>
      </c>
    </row>
    <row r="30" spans="1:9" x14ac:dyDescent="0.25">
      <c r="A30" s="23">
        <v>8</v>
      </c>
      <c r="B30" s="24" t="s">
        <v>66</v>
      </c>
      <c r="C30" s="22" t="s">
        <v>28</v>
      </c>
      <c r="D30" s="25">
        <v>1651</v>
      </c>
      <c r="E30" s="25">
        <f t="shared" ref="E30:F30" si="24">D30*1.1</f>
        <v>1816.1000000000001</v>
      </c>
      <c r="F30" s="25">
        <f t="shared" si="24"/>
        <v>1997.7100000000003</v>
      </c>
      <c r="G30" s="25">
        <v>1091.8</v>
      </c>
      <c r="H30" s="25">
        <f t="shared" ref="H30:I30" si="25">G30*1.1</f>
        <v>1200.98</v>
      </c>
      <c r="I30" s="25">
        <f t="shared" si="25"/>
        <v>1321.0780000000002</v>
      </c>
    </row>
    <row r="31" spans="1:9" x14ac:dyDescent="0.25">
      <c r="A31" s="23">
        <v>9</v>
      </c>
      <c r="B31" s="24" t="s">
        <v>33</v>
      </c>
      <c r="C31" s="22" t="s">
        <v>28</v>
      </c>
      <c r="D31" s="25">
        <f>D25+D27-D28+D29-D30</f>
        <v>10209.199999999997</v>
      </c>
      <c r="E31" s="25">
        <f>E25+E27-E28+E29-E30</f>
        <v>11230.120000000004</v>
      </c>
      <c r="F31" s="25">
        <f t="shared" ref="F31:I31" si="26">F25+F27-F28+F29-F30</f>
        <v>12353.131999999991</v>
      </c>
      <c r="G31" s="25">
        <f>G25+G27-G28+G29-G30</f>
        <v>-9891.1999999999916</v>
      </c>
      <c r="H31" s="25">
        <f t="shared" si="26"/>
        <v>-10880.320000000005</v>
      </c>
      <c r="I31" s="25">
        <f t="shared" si="26"/>
        <v>-11968.352000000001</v>
      </c>
    </row>
    <row r="32" spans="1:9" x14ac:dyDescent="0.25">
      <c r="A32" s="23">
        <v>10</v>
      </c>
      <c r="B32" s="24" t="s">
        <v>34</v>
      </c>
      <c r="C32" s="22" t="s">
        <v>28</v>
      </c>
      <c r="D32" s="25"/>
      <c r="E32" s="25"/>
      <c r="F32" s="25"/>
      <c r="G32" s="26"/>
      <c r="H32" s="26"/>
      <c r="I32" s="26"/>
    </row>
    <row r="33" spans="1:9" ht="30" x14ac:dyDescent="0.25">
      <c r="A33" s="23" t="s">
        <v>46</v>
      </c>
      <c r="B33" s="24" t="s">
        <v>35</v>
      </c>
      <c r="C33" s="22" t="s">
        <v>28</v>
      </c>
      <c r="D33" s="25"/>
      <c r="E33" s="25"/>
      <c r="F33" s="25"/>
      <c r="G33" s="26"/>
      <c r="H33" s="26"/>
      <c r="I33" s="26"/>
    </row>
    <row r="34" spans="1:9" ht="30" x14ac:dyDescent="0.25">
      <c r="A34" s="23">
        <v>11</v>
      </c>
      <c r="B34" s="24" t="s">
        <v>36</v>
      </c>
      <c r="C34" s="22" t="s">
        <v>28</v>
      </c>
      <c r="D34" s="25"/>
      <c r="E34" s="25"/>
      <c r="F34" s="25"/>
      <c r="G34" s="26"/>
      <c r="H34" s="26"/>
      <c r="I34" s="26"/>
    </row>
    <row r="35" spans="1:9" x14ac:dyDescent="0.25">
      <c r="A35" s="23">
        <v>12</v>
      </c>
      <c r="B35" s="24" t="s">
        <v>37</v>
      </c>
      <c r="C35" s="22" t="s">
        <v>28</v>
      </c>
      <c r="D35" s="25"/>
      <c r="E35" s="25"/>
      <c r="F35" s="25"/>
      <c r="G35" s="26"/>
      <c r="H35" s="27"/>
      <c r="I35" s="27"/>
    </row>
    <row r="36" spans="1:9" x14ac:dyDescent="0.25">
      <c r="A36" s="23">
        <v>13</v>
      </c>
      <c r="B36" s="24" t="s">
        <v>38</v>
      </c>
      <c r="C36" s="22" t="s">
        <v>28</v>
      </c>
      <c r="D36" s="25"/>
      <c r="E36" s="25"/>
      <c r="F36" s="25"/>
      <c r="G36" s="26"/>
      <c r="H36" s="26"/>
      <c r="I36" s="26"/>
    </row>
    <row r="37" spans="1:9" x14ac:dyDescent="0.25">
      <c r="A37" s="23">
        <v>14</v>
      </c>
      <c r="B37" s="24" t="s">
        <v>39</v>
      </c>
      <c r="C37" s="22" t="s">
        <v>28</v>
      </c>
      <c r="D37" s="25">
        <f>D31-D32</f>
        <v>10209.199999999997</v>
      </c>
      <c r="E37" s="25">
        <f t="shared" ref="E37:I37" si="27">E31-E32</f>
        <v>11230.120000000004</v>
      </c>
      <c r="F37" s="25">
        <f t="shared" si="27"/>
        <v>12353.131999999991</v>
      </c>
      <c r="G37" s="25">
        <f t="shared" si="27"/>
        <v>-9891.1999999999916</v>
      </c>
      <c r="H37" s="25">
        <f t="shared" si="27"/>
        <v>-10880.320000000005</v>
      </c>
      <c r="I37" s="25">
        <f t="shared" si="27"/>
        <v>-11968.352000000001</v>
      </c>
    </row>
  </sheetData>
  <mergeCells count="9">
    <mergeCell ref="A3:F3"/>
    <mergeCell ref="A4:F4"/>
    <mergeCell ref="A5:F5"/>
    <mergeCell ref="D9:F9"/>
    <mergeCell ref="G9:I9"/>
    <mergeCell ref="C9:C10"/>
    <mergeCell ref="B9:B10"/>
    <mergeCell ref="A9:A10"/>
    <mergeCell ref="A7:F7"/>
  </mergeCells>
  <pageMargins left="0.62992125984251968" right="0.27559055118110237" top="0.43307086614173229" bottom="0.43307086614173229" header="0.31496062992125984" footer="0.31496062992125984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T20" sqref="T20"/>
    </sheetView>
  </sheetViews>
  <sheetFormatPr defaultRowHeight="15" x14ac:dyDescent="0.25"/>
  <cols>
    <col min="1" max="1" width="27.42578125" customWidth="1"/>
    <col min="3" max="3" width="10.7109375" customWidth="1"/>
    <col min="4" max="4" width="9.140625" customWidth="1"/>
    <col min="5" max="5" width="9.42578125" customWidth="1"/>
    <col min="6" max="6" width="9.28515625" customWidth="1"/>
    <col min="7" max="8" width="9.42578125" customWidth="1"/>
    <col min="9" max="9" width="15" customWidth="1"/>
    <col min="10" max="12" width="9.42578125" customWidth="1"/>
  </cols>
  <sheetData>
    <row r="1" spans="1:14" ht="15.75" x14ac:dyDescent="0.25">
      <c r="A1" s="34" t="s">
        <v>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x14ac:dyDescent="0.25">
      <c r="A2" s="11" t="s">
        <v>62</v>
      </c>
    </row>
    <row r="3" spans="1:14" ht="15" customHeight="1" x14ac:dyDescent="0.25">
      <c r="A3" s="33" t="s">
        <v>0</v>
      </c>
      <c r="B3" s="33" t="s">
        <v>1</v>
      </c>
      <c r="C3" s="33" t="s">
        <v>2</v>
      </c>
      <c r="D3" s="33"/>
      <c r="E3" s="33"/>
      <c r="F3" s="33"/>
      <c r="G3" s="33"/>
      <c r="H3" s="33"/>
      <c r="I3" s="33"/>
      <c r="J3" s="33"/>
      <c r="K3" s="33"/>
      <c r="L3" s="33"/>
    </row>
    <row r="4" spans="1:14" ht="90" customHeight="1" x14ac:dyDescent="0.25">
      <c r="A4" s="33"/>
      <c r="B4" s="33"/>
      <c r="C4" s="1" t="s">
        <v>20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21</v>
      </c>
      <c r="L4" s="1" t="s">
        <v>10</v>
      </c>
    </row>
    <row r="5" spans="1:14" x14ac:dyDescent="0.25">
      <c r="A5" s="33"/>
      <c r="B5" s="2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</row>
    <row r="6" spans="1:14" ht="25.5" x14ac:dyDescent="0.25">
      <c r="A6" s="4" t="s">
        <v>11</v>
      </c>
      <c r="B6" s="7">
        <f>SUM(C6:L6)</f>
        <v>66776</v>
      </c>
      <c r="C6" s="9">
        <v>0</v>
      </c>
      <c r="D6" s="7">
        <f>SUM(D7:D12)</f>
        <v>16705</v>
      </c>
      <c r="E6" s="7">
        <f>SUM(E7:E12)</f>
        <v>33113</v>
      </c>
      <c r="F6" s="7">
        <f t="shared" ref="F6:L6" si="0">SUM(F7:F12)</f>
        <v>4589</v>
      </c>
      <c r="G6" s="7">
        <f t="shared" si="0"/>
        <v>1052</v>
      </c>
      <c r="H6" s="7">
        <f t="shared" si="0"/>
        <v>885</v>
      </c>
      <c r="I6" s="7">
        <f t="shared" si="0"/>
        <v>1959</v>
      </c>
      <c r="J6" s="7">
        <f t="shared" si="0"/>
        <v>2158</v>
      </c>
      <c r="K6" s="7">
        <f t="shared" si="0"/>
        <v>146</v>
      </c>
      <c r="L6" s="7">
        <f t="shared" si="0"/>
        <v>6169</v>
      </c>
      <c r="N6" s="6"/>
    </row>
    <row r="7" spans="1:14" ht="25.5" x14ac:dyDescent="0.25">
      <c r="A7" s="5" t="s">
        <v>12</v>
      </c>
      <c r="B7" s="7">
        <f>SUM(C7:L7)</f>
        <v>21297</v>
      </c>
      <c r="C7" s="9">
        <v>0</v>
      </c>
      <c r="D7" s="8">
        <v>4681</v>
      </c>
      <c r="E7" s="8">
        <v>11114</v>
      </c>
      <c r="F7" s="8">
        <v>2255</v>
      </c>
      <c r="G7" s="8">
        <v>488</v>
      </c>
      <c r="H7" s="8">
        <v>459</v>
      </c>
      <c r="I7" s="9">
        <v>609</v>
      </c>
      <c r="J7" s="9">
        <v>1209</v>
      </c>
      <c r="K7" s="9">
        <v>74</v>
      </c>
      <c r="L7" s="9">
        <v>408</v>
      </c>
      <c r="N7" s="6"/>
    </row>
    <row r="8" spans="1:14" ht="25.5" x14ac:dyDescent="0.25">
      <c r="A8" s="5" t="s">
        <v>13</v>
      </c>
      <c r="B8" s="7">
        <f>SUM(C8:L8)</f>
        <v>5640</v>
      </c>
      <c r="C8" s="9">
        <v>0</v>
      </c>
      <c r="D8" s="8">
        <v>1142</v>
      </c>
      <c r="E8" s="8">
        <v>3171</v>
      </c>
      <c r="F8" s="8">
        <v>668</v>
      </c>
      <c r="G8" s="8">
        <v>113</v>
      </c>
      <c r="H8" s="8">
        <v>120</v>
      </c>
      <c r="I8" s="9">
        <v>40</v>
      </c>
      <c r="J8" s="9">
        <v>221</v>
      </c>
      <c r="K8" s="9">
        <v>15</v>
      </c>
      <c r="L8" s="9">
        <v>150</v>
      </c>
      <c r="N8" s="6"/>
    </row>
    <row r="9" spans="1:14" ht="25.5" x14ac:dyDescent="0.25">
      <c r="A9" s="5" t="s">
        <v>14</v>
      </c>
      <c r="B9" s="7">
        <f>SUM(C9:L9)</f>
        <v>25649</v>
      </c>
      <c r="C9" s="9">
        <v>0</v>
      </c>
      <c r="D9" s="8">
        <v>5453</v>
      </c>
      <c r="E9" s="8">
        <v>12756</v>
      </c>
      <c r="F9" s="8">
        <v>1106</v>
      </c>
      <c r="G9" s="8">
        <v>214</v>
      </c>
      <c r="H9" s="8">
        <v>215</v>
      </c>
      <c r="I9" s="9">
        <v>1000</v>
      </c>
      <c r="J9" s="9">
        <v>552</v>
      </c>
      <c r="K9" s="9">
        <v>37</v>
      </c>
      <c r="L9" s="9">
        <v>4316</v>
      </c>
      <c r="N9" s="6"/>
    </row>
    <row r="10" spans="1:14" x14ac:dyDescent="0.25">
      <c r="A10" s="5" t="s">
        <v>15</v>
      </c>
      <c r="B10" s="7">
        <f>SUM(C10:L10)</f>
        <v>9255</v>
      </c>
      <c r="C10" s="9">
        <v>0</v>
      </c>
      <c r="D10" s="8">
        <v>4062</v>
      </c>
      <c r="E10" s="8">
        <v>3552</v>
      </c>
      <c r="F10" s="8">
        <v>373</v>
      </c>
      <c r="G10" s="8">
        <v>82</v>
      </c>
      <c r="H10" s="8">
        <v>51</v>
      </c>
      <c r="I10" s="9">
        <v>200</v>
      </c>
      <c r="J10" s="9">
        <v>110</v>
      </c>
      <c r="K10" s="9">
        <v>10</v>
      </c>
      <c r="L10" s="9">
        <v>815</v>
      </c>
      <c r="N10" s="6"/>
    </row>
    <row r="11" spans="1:14" ht="38.25" x14ac:dyDescent="0.25">
      <c r="A11" s="5" t="s">
        <v>16</v>
      </c>
      <c r="B11" s="7">
        <f t="shared" ref="B11:B12" si="1">SUM(C11:L11)</f>
        <v>3311</v>
      </c>
      <c r="C11" s="9">
        <v>0</v>
      </c>
      <c r="D11" s="8">
        <v>1244</v>
      </c>
      <c r="E11" s="8">
        <v>1322</v>
      </c>
      <c r="F11" s="8">
        <v>138</v>
      </c>
      <c r="G11" s="8">
        <v>115</v>
      </c>
      <c r="H11" s="8">
        <v>23</v>
      </c>
      <c r="I11" s="9">
        <v>70</v>
      </c>
      <c r="J11" s="9">
        <v>44</v>
      </c>
      <c r="K11" s="9">
        <v>5</v>
      </c>
      <c r="L11" s="9">
        <v>350</v>
      </c>
      <c r="N11" s="6"/>
    </row>
    <row r="12" spans="1:14" ht="25.5" x14ac:dyDescent="0.25">
      <c r="A12" s="5" t="s">
        <v>17</v>
      </c>
      <c r="B12" s="7">
        <f t="shared" si="1"/>
        <v>1624</v>
      </c>
      <c r="C12" s="9">
        <v>0</v>
      </c>
      <c r="D12" s="8">
        <v>123</v>
      </c>
      <c r="E12" s="8">
        <v>1198</v>
      </c>
      <c r="F12" s="8">
        <v>49</v>
      </c>
      <c r="G12" s="8">
        <v>40</v>
      </c>
      <c r="H12" s="8">
        <v>17</v>
      </c>
      <c r="I12" s="9">
        <v>40</v>
      </c>
      <c r="J12" s="9">
        <v>22</v>
      </c>
      <c r="K12" s="9">
        <v>5</v>
      </c>
      <c r="L12" s="9">
        <v>130</v>
      </c>
      <c r="N12" s="6"/>
    </row>
    <row r="13" spans="1:14" ht="25.5" hidden="1" x14ac:dyDescent="0.25">
      <c r="A13" s="4" t="s">
        <v>18</v>
      </c>
      <c r="B13" s="7"/>
      <c r="C13" s="9">
        <v>0</v>
      </c>
      <c r="D13" s="8"/>
      <c r="E13" s="8"/>
      <c r="F13" s="8"/>
      <c r="G13" s="8"/>
      <c r="H13" s="8"/>
      <c r="I13" s="9">
        <v>0</v>
      </c>
      <c r="J13" s="9">
        <v>0</v>
      </c>
      <c r="K13" s="9">
        <v>0</v>
      </c>
      <c r="L13" s="9">
        <v>0</v>
      </c>
      <c r="N13" s="6"/>
    </row>
    <row r="14" spans="1:14" x14ac:dyDescent="0.25">
      <c r="A14" s="4" t="s">
        <v>19</v>
      </c>
      <c r="B14" s="10">
        <v>1651</v>
      </c>
      <c r="C14" s="10">
        <v>0</v>
      </c>
      <c r="D14" s="10">
        <v>156</v>
      </c>
      <c r="E14" s="10">
        <v>392</v>
      </c>
      <c r="F14" s="10">
        <v>79</v>
      </c>
      <c r="G14" s="10">
        <v>73</v>
      </c>
      <c r="H14" s="10">
        <v>12</v>
      </c>
      <c r="I14" s="9">
        <v>30</v>
      </c>
      <c r="J14" s="10">
        <v>50</v>
      </c>
      <c r="K14" s="10">
        <v>2</v>
      </c>
      <c r="L14" s="10">
        <v>160</v>
      </c>
    </row>
    <row r="15" spans="1:14" ht="25.5" x14ac:dyDescent="0.25">
      <c r="A15" s="4" t="s">
        <v>18</v>
      </c>
      <c r="B15" s="7">
        <f>B6+B14</f>
        <v>68427</v>
      </c>
      <c r="C15" s="7">
        <f t="shared" ref="C15:L15" si="2">C6+C14</f>
        <v>0</v>
      </c>
      <c r="D15" s="7">
        <f t="shared" si="2"/>
        <v>16861</v>
      </c>
      <c r="E15" s="7">
        <f t="shared" si="2"/>
        <v>33505</v>
      </c>
      <c r="F15" s="7">
        <f t="shared" si="2"/>
        <v>4668</v>
      </c>
      <c r="G15" s="7">
        <f t="shared" si="2"/>
        <v>1125</v>
      </c>
      <c r="H15" s="7">
        <f t="shared" si="2"/>
        <v>897</v>
      </c>
      <c r="I15" s="7">
        <f t="shared" si="2"/>
        <v>1989</v>
      </c>
      <c r="J15" s="7">
        <f t="shared" si="2"/>
        <v>2208</v>
      </c>
      <c r="K15" s="7">
        <f t="shared" si="2"/>
        <v>148</v>
      </c>
      <c r="L15" s="7">
        <f t="shared" si="2"/>
        <v>6329</v>
      </c>
      <c r="N15" s="6"/>
    </row>
    <row r="16" spans="1:14" x14ac:dyDescent="0.25">
      <c r="A16" s="12"/>
      <c r="B16" s="13"/>
      <c r="C16" s="14"/>
      <c r="D16" s="15"/>
      <c r="E16" s="15"/>
      <c r="F16" s="15"/>
      <c r="G16" s="15"/>
      <c r="H16" s="15"/>
      <c r="I16" s="14"/>
      <c r="J16" s="14"/>
      <c r="K16" s="14"/>
      <c r="L16" s="14"/>
      <c r="N16" s="6"/>
    </row>
    <row r="17" spans="1:14" x14ac:dyDescent="0.25">
      <c r="A17" s="12"/>
      <c r="B17" s="13"/>
      <c r="C17" s="14"/>
      <c r="D17" s="15"/>
      <c r="E17" s="15"/>
      <c r="F17" s="15"/>
      <c r="G17" s="15"/>
      <c r="H17" s="15"/>
      <c r="I17" s="14"/>
      <c r="J17" s="14"/>
      <c r="K17" s="14"/>
      <c r="L17" s="14"/>
      <c r="N17" s="6"/>
    </row>
    <row r="18" spans="1:14" x14ac:dyDescent="0.25">
      <c r="A18" s="11" t="s">
        <v>63</v>
      </c>
    </row>
    <row r="19" spans="1:14" ht="15" customHeight="1" x14ac:dyDescent="0.25">
      <c r="A19" s="33" t="s">
        <v>0</v>
      </c>
      <c r="B19" s="33" t="s">
        <v>1</v>
      </c>
      <c r="C19" s="33" t="s">
        <v>2</v>
      </c>
      <c r="D19" s="33"/>
      <c r="E19" s="33"/>
      <c r="F19" s="33"/>
      <c r="G19" s="33"/>
      <c r="H19" s="33"/>
      <c r="I19" s="33"/>
      <c r="J19" s="33"/>
      <c r="K19" s="33"/>
      <c r="L19" s="33"/>
    </row>
    <row r="20" spans="1:14" ht="90" customHeight="1" x14ac:dyDescent="0.25">
      <c r="A20" s="33"/>
      <c r="B20" s="33"/>
      <c r="C20" s="1" t="s">
        <v>20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21</v>
      </c>
      <c r="L20" s="1" t="s">
        <v>10</v>
      </c>
    </row>
    <row r="21" spans="1:14" x14ac:dyDescent="0.25">
      <c r="A21" s="33"/>
      <c r="B21" s="2">
        <v>1</v>
      </c>
      <c r="C21" s="3">
        <v>2</v>
      </c>
      <c r="D21" s="3">
        <v>3</v>
      </c>
      <c r="E21" s="3">
        <v>4</v>
      </c>
      <c r="F21" s="3">
        <v>5</v>
      </c>
      <c r="G21" s="3">
        <v>6</v>
      </c>
      <c r="H21" s="3">
        <v>7</v>
      </c>
      <c r="I21" s="3">
        <v>8</v>
      </c>
      <c r="J21" s="3">
        <v>9</v>
      </c>
      <c r="K21" s="3">
        <v>10</v>
      </c>
      <c r="L21" s="3">
        <v>11</v>
      </c>
    </row>
    <row r="22" spans="1:14" ht="25.5" x14ac:dyDescent="0.25">
      <c r="A22" s="4" t="s">
        <v>11</v>
      </c>
      <c r="B22" s="7">
        <f>SUM(C22:L22)</f>
        <v>42155</v>
      </c>
      <c r="C22" s="9">
        <v>0</v>
      </c>
      <c r="D22" s="7">
        <f>SUM(D23:D28)</f>
        <v>4646</v>
      </c>
      <c r="E22" s="7">
        <f>SUM(E23:E28)</f>
        <v>27752</v>
      </c>
      <c r="F22" s="7">
        <f t="shared" ref="F22:L22" si="3">SUM(F23:F28)</f>
        <v>2592</v>
      </c>
      <c r="G22" s="7">
        <f t="shared" si="3"/>
        <v>1192</v>
      </c>
      <c r="H22" s="7">
        <f t="shared" si="3"/>
        <v>4226</v>
      </c>
      <c r="I22" s="7">
        <f t="shared" si="3"/>
        <v>0</v>
      </c>
      <c r="J22" s="7">
        <f t="shared" si="3"/>
        <v>0</v>
      </c>
      <c r="K22" s="7">
        <f t="shared" si="3"/>
        <v>53</v>
      </c>
      <c r="L22" s="7">
        <f t="shared" si="3"/>
        <v>1694</v>
      </c>
      <c r="N22" s="6"/>
    </row>
    <row r="23" spans="1:14" ht="25.5" x14ac:dyDescent="0.25">
      <c r="A23" s="5" t="s">
        <v>12</v>
      </c>
      <c r="B23" s="7">
        <f>SUM(C23:L23)</f>
        <v>17007</v>
      </c>
      <c r="C23" s="9">
        <v>0</v>
      </c>
      <c r="D23" s="8">
        <v>1518</v>
      </c>
      <c r="E23" s="8">
        <v>10349</v>
      </c>
      <c r="F23" s="8">
        <v>1480</v>
      </c>
      <c r="G23" s="8">
        <v>530</v>
      </c>
      <c r="H23" s="8">
        <v>2103</v>
      </c>
      <c r="I23" s="9">
        <v>0</v>
      </c>
      <c r="J23" s="9">
        <v>0</v>
      </c>
      <c r="K23" s="9">
        <v>25</v>
      </c>
      <c r="L23" s="9">
        <v>1002</v>
      </c>
      <c r="N23" s="6"/>
    </row>
    <row r="24" spans="1:14" ht="25.5" x14ac:dyDescent="0.25">
      <c r="A24" s="5" t="s">
        <v>13</v>
      </c>
      <c r="B24" s="7">
        <f>SUM(C24:L24)</f>
        <v>3070</v>
      </c>
      <c r="C24" s="9">
        <v>0</v>
      </c>
      <c r="D24" s="8">
        <v>208</v>
      </c>
      <c r="E24" s="8">
        <v>2240</v>
      </c>
      <c r="F24" s="8">
        <v>175</v>
      </c>
      <c r="G24" s="8">
        <v>63</v>
      </c>
      <c r="H24" s="8">
        <v>256</v>
      </c>
      <c r="I24" s="9">
        <v>0</v>
      </c>
      <c r="J24" s="9">
        <v>0</v>
      </c>
      <c r="K24" s="9">
        <v>5</v>
      </c>
      <c r="L24" s="9">
        <v>123</v>
      </c>
      <c r="N24" s="6"/>
    </row>
    <row r="25" spans="1:14" ht="25.5" x14ac:dyDescent="0.25">
      <c r="A25" s="5" t="s">
        <v>14</v>
      </c>
      <c r="B25" s="7">
        <f>SUM(C25:L25)</f>
        <v>15633</v>
      </c>
      <c r="C25" s="9">
        <v>0</v>
      </c>
      <c r="D25" s="8">
        <v>2523</v>
      </c>
      <c r="E25" s="8">
        <v>11557</v>
      </c>
      <c r="F25" s="8">
        <v>451</v>
      </c>
      <c r="G25" s="8">
        <v>161</v>
      </c>
      <c r="H25" s="8">
        <v>618</v>
      </c>
      <c r="I25" s="9">
        <v>0</v>
      </c>
      <c r="J25" s="9">
        <v>0</v>
      </c>
      <c r="K25" s="9">
        <v>10</v>
      </c>
      <c r="L25" s="9">
        <v>313</v>
      </c>
      <c r="N25" s="6"/>
    </row>
    <row r="26" spans="1:14" x14ac:dyDescent="0.25">
      <c r="A26" s="5" t="s">
        <v>15</v>
      </c>
      <c r="B26" s="7">
        <f>SUM(C26:L26)</f>
        <v>3594</v>
      </c>
      <c r="C26" s="9">
        <v>0</v>
      </c>
      <c r="D26" s="8">
        <v>367</v>
      </c>
      <c r="E26" s="8">
        <v>2207</v>
      </c>
      <c r="F26" s="8">
        <v>245</v>
      </c>
      <c r="G26" s="8">
        <v>89</v>
      </c>
      <c r="H26" s="8">
        <v>423</v>
      </c>
      <c r="I26" s="9">
        <v>0</v>
      </c>
      <c r="J26" s="9">
        <v>0</v>
      </c>
      <c r="K26" s="9">
        <v>7</v>
      </c>
      <c r="L26" s="9">
        <v>256</v>
      </c>
      <c r="N26" s="6"/>
    </row>
    <row r="27" spans="1:14" ht="38.25" x14ac:dyDescent="0.25">
      <c r="A27" s="5" t="s">
        <v>16</v>
      </c>
      <c r="B27" s="7">
        <f t="shared" ref="B27:B28" si="4">SUM(C27:L27)</f>
        <v>2103</v>
      </c>
      <c r="C27" s="9">
        <v>0</v>
      </c>
      <c r="D27" s="8">
        <v>20</v>
      </c>
      <c r="E27" s="8">
        <v>1093</v>
      </c>
      <c r="F27" s="8">
        <v>165</v>
      </c>
      <c r="G27" s="8">
        <v>209</v>
      </c>
      <c r="H27" s="8">
        <v>612</v>
      </c>
      <c r="I27" s="9">
        <v>0</v>
      </c>
      <c r="J27" s="9">
        <v>0</v>
      </c>
      <c r="K27" s="9">
        <v>4</v>
      </c>
      <c r="L27" s="9">
        <v>0</v>
      </c>
      <c r="N27" s="6"/>
    </row>
    <row r="28" spans="1:14" ht="25.5" x14ac:dyDescent="0.25">
      <c r="A28" s="5" t="s">
        <v>17</v>
      </c>
      <c r="B28" s="7">
        <f t="shared" si="4"/>
        <v>748</v>
      </c>
      <c r="C28" s="9">
        <v>0</v>
      </c>
      <c r="D28" s="8">
        <v>10</v>
      </c>
      <c r="E28" s="8">
        <v>306</v>
      </c>
      <c r="F28" s="8">
        <v>76</v>
      </c>
      <c r="G28" s="8">
        <v>140</v>
      </c>
      <c r="H28" s="8">
        <v>214</v>
      </c>
      <c r="I28" s="9">
        <v>0</v>
      </c>
      <c r="J28" s="9">
        <v>0</v>
      </c>
      <c r="K28" s="9">
        <v>2</v>
      </c>
      <c r="L28" s="9">
        <v>0</v>
      </c>
      <c r="N28" s="6"/>
    </row>
    <row r="29" spans="1:14" ht="25.5" hidden="1" x14ac:dyDescent="0.25">
      <c r="A29" s="4" t="s">
        <v>18</v>
      </c>
      <c r="B29" s="7"/>
      <c r="C29" s="9">
        <v>0</v>
      </c>
      <c r="D29" s="8"/>
      <c r="E29" s="8"/>
      <c r="F29" s="8"/>
      <c r="G29" s="8"/>
      <c r="H29" s="8"/>
      <c r="I29" s="9"/>
      <c r="J29" s="9"/>
      <c r="K29" s="9"/>
      <c r="L29" s="9"/>
      <c r="N29" s="6"/>
    </row>
    <row r="30" spans="1:14" x14ac:dyDescent="0.25">
      <c r="A30" s="4" t="s">
        <v>19</v>
      </c>
      <c r="B30" s="10">
        <v>1998</v>
      </c>
      <c r="C30" s="10">
        <v>0</v>
      </c>
      <c r="D30" s="10">
        <v>250</v>
      </c>
      <c r="E30" s="10">
        <v>1049</v>
      </c>
      <c r="F30" s="10">
        <v>207</v>
      </c>
      <c r="G30" s="10">
        <v>78</v>
      </c>
      <c r="H30" s="10">
        <v>56</v>
      </c>
      <c r="I30" s="9">
        <v>0</v>
      </c>
      <c r="J30" s="10"/>
      <c r="K30" s="10">
        <v>3</v>
      </c>
      <c r="L30" s="10">
        <v>28</v>
      </c>
    </row>
    <row r="31" spans="1:14" ht="25.5" x14ac:dyDescent="0.25">
      <c r="A31" s="4" t="s">
        <v>18</v>
      </c>
      <c r="B31" s="7">
        <f>B22+B30</f>
        <v>44153</v>
      </c>
      <c r="C31" s="7">
        <f t="shared" ref="C31" si="5">C22+C30</f>
        <v>0</v>
      </c>
      <c r="D31" s="7">
        <f t="shared" ref="D31" si="6">D22+D30</f>
        <v>4896</v>
      </c>
      <c r="E31" s="7">
        <f t="shared" ref="E31" si="7">E22+E30</f>
        <v>28801</v>
      </c>
      <c r="F31" s="7">
        <f t="shared" ref="F31" si="8">F22+F30</f>
        <v>2799</v>
      </c>
      <c r="G31" s="7">
        <f t="shared" ref="G31" si="9">G22+G30</f>
        <v>1270</v>
      </c>
      <c r="H31" s="7">
        <f t="shared" ref="H31" si="10">H22+H30</f>
        <v>4282</v>
      </c>
      <c r="I31" s="7">
        <f t="shared" ref="I31" si="11">I22+I30</f>
        <v>0</v>
      </c>
      <c r="J31" s="7">
        <f t="shared" ref="J31" si="12">J22+J30</f>
        <v>0</v>
      </c>
      <c r="K31" s="7">
        <f t="shared" ref="K31" si="13">K22+K30</f>
        <v>56</v>
      </c>
      <c r="L31" s="7">
        <f t="shared" ref="L31" si="14">L22+L30</f>
        <v>1722</v>
      </c>
      <c r="N31" s="6"/>
    </row>
  </sheetData>
  <mergeCells count="7">
    <mergeCell ref="C3:L3"/>
    <mergeCell ref="B3:B4"/>
    <mergeCell ref="A1:L1"/>
    <mergeCell ref="A3:A5"/>
    <mergeCell ref="A19:A21"/>
    <mergeCell ref="B19:B20"/>
    <mergeCell ref="C19:L19"/>
  </mergeCells>
  <pageMargins left="0.51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№2 раздел 1</vt:lpstr>
      <vt:lpstr>Форма №2 раздел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</dc:creator>
  <cp:lastModifiedBy>User1</cp:lastModifiedBy>
  <cp:lastPrinted>2025-04-10T03:29:17Z</cp:lastPrinted>
  <dcterms:created xsi:type="dcterms:W3CDTF">2013-09-13T08:04:28Z</dcterms:created>
  <dcterms:modified xsi:type="dcterms:W3CDTF">2025-04-10T05:34:07Z</dcterms:modified>
</cp:coreProperties>
</file>