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ilya4\Downloads\"/>
    </mc:Choice>
  </mc:AlternateContent>
  <xr:revisionPtr revIDLastSave="0" documentId="13_ncr:1_{F0776DA6-02CE-40E0-92A2-FC5B7C3E78D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РЭИ" sheetId="1" r:id="rId1"/>
  </sheets>
  <definedNames>
    <definedName name="_xlnm._FilterDatabase" localSheetId="0" hidden="1">РЭИ!$A$5:$F$201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1" i="1" l="1"/>
  <c r="A200" i="1"/>
  <c r="A197" i="1"/>
  <c r="A198" i="1"/>
  <c r="A196" i="1"/>
  <c r="A193" i="1"/>
  <c r="A194" i="1"/>
  <c r="A192" i="1"/>
  <c r="A190" i="1"/>
  <c r="A189" i="1"/>
  <c r="A187" i="1"/>
  <c r="A185" i="1"/>
  <c r="A184" i="1"/>
  <c r="A181" i="1"/>
  <c r="A182" i="1"/>
  <c r="A180" i="1"/>
  <c r="A178" i="1"/>
  <c r="A176" i="1"/>
  <c r="A175" i="1"/>
  <c r="A173" i="1"/>
  <c r="A172" i="1"/>
  <c r="A170" i="1"/>
  <c r="A167" i="1"/>
  <c r="A168" i="1"/>
  <c r="A166" i="1"/>
  <c r="A164" i="1"/>
  <c r="A163" i="1"/>
  <c r="A161" i="1"/>
  <c r="A158" i="1"/>
  <c r="A159" i="1"/>
  <c r="A157" i="1"/>
  <c r="A153" i="1"/>
  <c r="A154" i="1"/>
  <c r="A155" i="1"/>
  <c r="A152" i="1"/>
  <c r="A148" i="1"/>
  <c r="A149" i="1"/>
  <c r="A150" i="1"/>
  <c r="A147" i="1"/>
  <c r="A145" i="1"/>
  <c r="A143" i="1"/>
  <c r="A135" i="1"/>
  <c r="A136" i="1"/>
  <c r="A137" i="1"/>
  <c r="A138" i="1"/>
  <c r="A139" i="1"/>
  <c r="A140" i="1"/>
  <c r="A141" i="1"/>
  <c r="A134" i="1"/>
  <c r="A131" i="1"/>
  <c r="A130" i="1"/>
  <c r="A126" i="1"/>
  <c r="A127" i="1"/>
  <c r="A128" i="1"/>
  <c r="A125" i="1"/>
  <c r="A117" i="1"/>
  <c r="A118" i="1"/>
  <c r="A119" i="1"/>
  <c r="A120" i="1"/>
  <c r="A121" i="1"/>
  <c r="A122" i="1"/>
  <c r="A123" i="1"/>
  <c r="A116" i="1"/>
  <c r="A114" i="1"/>
  <c r="A113" i="1"/>
  <c r="A111" i="1"/>
  <c r="A103" i="1"/>
  <c r="A104" i="1"/>
  <c r="A105" i="1"/>
  <c r="A106" i="1"/>
  <c r="A107" i="1"/>
  <c r="A108" i="1"/>
  <c r="A109" i="1"/>
  <c r="A102" i="1"/>
  <c r="A100" i="1"/>
  <c r="A96" i="1"/>
  <c r="A97" i="1"/>
  <c r="A95" i="1"/>
  <c r="A89" i="1"/>
  <c r="A90" i="1"/>
  <c r="A91" i="1"/>
  <c r="A92" i="1"/>
  <c r="A93" i="1"/>
  <c r="A88" i="1"/>
  <c r="A86" i="1"/>
  <c r="A49" i="1" l="1"/>
  <c r="A83" i="1" l="1"/>
  <c r="A84" i="1"/>
  <c r="A82" i="1"/>
  <c r="A80" i="1"/>
  <c r="A78" i="1"/>
  <c r="A76" i="1"/>
  <c r="A74" i="1"/>
  <c r="A73" i="1"/>
  <c r="A72" i="1"/>
  <c r="A71" i="1"/>
  <c r="A70" i="1"/>
  <c r="A68" i="1"/>
  <c r="A8" i="1" l="1"/>
  <c r="A10" i="1"/>
  <c r="A11" i="1"/>
  <c r="A12" i="1"/>
  <c r="A13" i="1"/>
  <c r="A14" i="1"/>
  <c r="A16" i="1"/>
  <c r="A17" i="1"/>
  <c r="A18" i="1"/>
  <c r="A19" i="1"/>
  <c r="A20" i="1"/>
  <c r="A23" i="1"/>
  <c r="A25" i="1"/>
  <c r="A26" i="1"/>
  <c r="A27" i="1"/>
  <c r="A28" i="1"/>
  <c r="A29" i="1"/>
  <c r="A30" i="1"/>
  <c r="A31" i="1"/>
  <c r="A32" i="1"/>
  <c r="A33" i="1"/>
  <c r="A34" i="1"/>
  <c r="A35" i="1"/>
  <c r="A37" i="1"/>
  <c r="A38" i="1"/>
  <c r="A39" i="1"/>
  <c r="A40" i="1"/>
  <c r="A41" i="1"/>
  <c r="A42" i="1"/>
  <c r="A43" i="1"/>
  <c r="A44" i="1"/>
  <c r="A45" i="1"/>
  <c r="A46" i="1"/>
  <c r="A47" i="1"/>
  <c r="A48" i="1"/>
  <c r="A51" i="1"/>
  <c r="A52" i="1"/>
  <c r="A53" i="1"/>
  <c r="A54" i="1"/>
  <c r="A55" i="1"/>
  <c r="A56" i="1"/>
  <c r="A57" i="1"/>
  <c r="A58" i="1"/>
  <c r="A60" i="1"/>
  <c r="A61" i="1"/>
  <c r="A62" i="1"/>
  <c r="A63" i="1"/>
  <c r="A65" i="1"/>
  <c r="A66" i="1"/>
</calcChain>
</file>

<file path=xl/sharedStrings.xml><?xml version="1.0" encoding="utf-8"?>
<sst xmlns="http://schemas.openxmlformats.org/spreadsheetml/2006/main" count="352" uniqueCount="341">
  <si>
    <t xml:space="preserve">Артикул </t>
  </si>
  <si>
    <t>Номенклатура</t>
  </si>
  <si>
    <t>KJZ03-16B</t>
  </si>
  <si>
    <t>Дрель DCK KJZ03-16B, 1010Вт ,ЗВП, низкооборотистая, 620 об/мин, D-рукоятка.</t>
  </si>
  <si>
    <t>KJZ06-13</t>
  </si>
  <si>
    <t>Дрель DCK KJZ06-13, 710Вт ,ЗВП, реверс</t>
  </si>
  <si>
    <t>KJZ07-13</t>
  </si>
  <si>
    <t>Дрель DCK KJZ07-13, 710Вт ,ЗВП, реверс. усилены редуктор, высок. крут . момент.</t>
  </si>
  <si>
    <t>KJZ10-10</t>
  </si>
  <si>
    <t>Дрель DCK KJZ10-10, 460Вт,ЗВП, реверс</t>
  </si>
  <si>
    <t>KZJ05-13</t>
  </si>
  <si>
    <t>KZJ20</t>
  </si>
  <si>
    <t>KDJZ04-13(TYPE EM)</t>
  </si>
  <si>
    <t>KDJZ03-13(TYPE EM)</t>
  </si>
  <si>
    <t>KDJZ05-13(TYPE EM)</t>
  </si>
  <si>
    <t>KDJZ06-13(TYPE EM)</t>
  </si>
  <si>
    <t>KDJZ23-10i(TYPE EK)</t>
  </si>
  <si>
    <t>KJZ08-10</t>
  </si>
  <si>
    <t>KST610</t>
  </si>
  <si>
    <t>Машина шлифовальная ленточная DCK KST610, 1200Вт, 610*100мм, мешок.</t>
  </si>
  <si>
    <t>KSB02-100</t>
  </si>
  <si>
    <t>Машина шлифовальная плоская DCK KSB02-100, 200Вт, 100*110мм</t>
  </si>
  <si>
    <t>KSB02-185</t>
  </si>
  <si>
    <t>KSB04-100</t>
  </si>
  <si>
    <t>Машина шлифовальная плоская DCK KSB04-100, 240Вт, 100*110мм</t>
  </si>
  <si>
    <t>KSM03-150</t>
  </si>
  <si>
    <t>KSM04-125</t>
  </si>
  <si>
    <t>KSM05-125</t>
  </si>
  <si>
    <t>KSM05-230</t>
  </si>
  <si>
    <t>KSM06-180</t>
  </si>
  <si>
    <t>KSM06-230</t>
  </si>
  <si>
    <t>KSM10-125</t>
  </si>
  <si>
    <t>Машина шлифовальная угловая DCK KSM10-125, 1100Вт, 125мм, пылезащита, усиленые шестерни.</t>
  </si>
  <si>
    <t>KSM125A</t>
  </si>
  <si>
    <t>Машина шлифовальная угловая DCK KSM125A, 850Вт, 125мм</t>
  </si>
  <si>
    <t>KZG10</t>
  </si>
  <si>
    <t>Молоток отбойный DCK KZG10, 1500Вт, 16 Дж</t>
  </si>
  <si>
    <t>KZG16</t>
  </si>
  <si>
    <t>Молоток отбойный DCK KZG16, 1700Вт, 44,5 Дж HEX</t>
  </si>
  <si>
    <t>KZC03-38</t>
  </si>
  <si>
    <t>Перфоратор DCK KZC03-38, SDS max,1100Вт, 7.9Дж, 2реж, мет, корпус, гашение вибрации, кейс.</t>
  </si>
  <si>
    <t>KZC05-26B</t>
  </si>
  <si>
    <t>Перфоратор DCK KZC05-26B, SDS+,800Вт, 2.8Дж, 3 режима, кейс.</t>
  </si>
  <si>
    <t>KZC05-28B</t>
  </si>
  <si>
    <t>Перфоратор DCK KZC05-28B, SDS+,1150Вт, 4.7Дж, сист. гашения вибрации, 2 реж.</t>
  </si>
  <si>
    <t>KZC45</t>
  </si>
  <si>
    <t>Перфоратор DCK KZC45, SDS max,1500Вт, 14Дж, кейс, 2реж, рег.скорости, плавн.пуск, эл.регул мощности.</t>
  </si>
  <si>
    <t>KDZC22(TYPE FK)</t>
  </si>
  <si>
    <t>KMY02-235</t>
  </si>
  <si>
    <t>KMY04-185</t>
  </si>
  <si>
    <t>KDMY02-185(TYPE BM)</t>
  </si>
  <si>
    <t>KDMY165(TYPE FK)</t>
  </si>
  <si>
    <t>KJF02-30</t>
  </si>
  <si>
    <t>Пила сабельная DCK KJF02-30, 1300Вт. 30 мм, 0-2900 ход/мин</t>
  </si>
  <si>
    <t>KJF30</t>
  </si>
  <si>
    <t>Пила сабельная DCK KJF30, 590Вт, ход 30мм, рег.скорости. 0-2300 ход/мин.</t>
  </si>
  <si>
    <t>KJX06-255</t>
  </si>
  <si>
    <t>Пила торцовочная DCK KJX06-255, 1650Вт, 255мм</t>
  </si>
  <si>
    <t>KMB03-82</t>
  </si>
  <si>
    <t>Рубанок DCK KMB03-82, 500Вт, 82 мм</t>
  </si>
  <si>
    <t>KMB110</t>
  </si>
  <si>
    <t>KJC23</t>
  </si>
  <si>
    <t>KQB03-2000</t>
  </si>
  <si>
    <t>Фен DCK KQB03-2000, 2000Вт. 3режима, дисплей.</t>
  </si>
  <si>
    <t>KQB04-2000</t>
  </si>
  <si>
    <t>Фен DCK KQB04-2000, 2000Вт, 3режима.</t>
  </si>
  <si>
    <t>KQB2000</t>
  </si>
  <si>
    <t>Фен DCK KQB2000, 2000Вт. 2режима.</t>
  </si>
  <si>
    <t>KMR06-12</t>
  </si>
  <si>
    <t>Фрезер DCK KMR06-12, 2000Вт, цанга 12мм, регул. оборотов, электронная стабилизация, плавный пуск.</t>
  </si>
  <si>
    <t>KMR8</t>
  </si>
  <si>
    <t>Фрезер DCK KMR8, 900Вт, цанга 8мм</t>
  </si>
  <si>
    <t>KDSM03-125(TYPE FK)</t>
  </si>
  <si>
    <t>Фото</t>
  </si>
  <si>
    <t>Код 1С</t>
  </si>
  <si>
    <t>Гайковерты</t>
  </si>
  <si>
    <t>Дрели</t>
  </si>
  <si>
    <t>Шуруповерты</t>
  </si>
  <si>
    <t>Машины шлифовальные угловые</t>
  </si>
  <si>
    <t>Лобзики</t>
  </si>
  <si>
    <t>Машины шлифовальные плоские</t>
  </si>
  <si>
    <t>Машины шлифовальные ленточные</t>
  </si>
  <si>
    <t>Перфораторы</t>
  </si>
  <si>
    <t>Пилы сабельные</t>
  </si>
  <si>
    <t>Пилы дисковые</t>
  </si>
  <si>
    <t>Пилы торцовочные</t>
  </si>
  <si>
    <t>Рубанки</t>
  </si>
  <si>
    <t>Фрезеры</t>
  </si>
  <si>
    <t>Фены</t>
  </si>
  <si>
    <t>Отбойные молотки</t>
  </si>
  <si>
    <t>Станки сверлильные</t>
  </si>
  <si>
    <t>Сетевые инструменты</t>
  </si>
  <si>
    <t>Дрель ударная DCK KZJ20, 720Вт, 2 скорости, рег.оборотов, ЗВП, реверс.</t>
  </si>
  <si>
    <t>125 мм</t>
  </si>
  <si>
    <t>150 мм</t>
  </si>
  <si>
    <t>180 мм</t>
  </si>
  <si>
    <t>230 мм</t>
  </si>
  <si>
    <t>Машина шлифовальная плоская DCK KSB02-185, 220Вт, 93*185мм</t>
  </si>
  <si>
    <t>KJC02-30</t>
  </si>
  <si>
    <t>KZR02-150</t>
  </si>
  <si>
    <t>KSP05-180</t>
  </si>
  <si>
    <t>KSP04-180</t>
  </si>
  <si>
    <t>KMY03-185</t>
  </si>
  <si>
    <t>KSM230A(Soft Start)</t>
  </si>
  <si>
    <t>Пила торцовочная DCK KJX03-255, 255мм, 1650Вт</t>
  </si>
  <si>
    <t>KJX03-255</t>
  </si>
  <si>
    <t>KDJZ2060(TYPE AM)</t>
  </si>
  <si>
    <t>KDJZ23-10(TYPE EK)</t>
  </si>
  <si>
    <t>KDJZ2060i(TYPE AM)</t>
  </si>
  <si>
    <t>KRH20V-26(TYPE H2K KIT)</t>
  </si>
  <si>
    <t>KJZ06-13K</t>
  </si>
  <si>
    <t>KJZ10-10K</t>
  </si>
  <si>
    <t>KSA125</t>
  </si>
  <si>
    <t>KMP04-6B</t>
  </si>
  <si>
    <t>KSJ02-25</t>
  </si>
  <si>
    <t>Машина шлифовальная прямая  DCK KSJ08-25, 710Вт, 6мм, 33000об/мин</t>
  </si>
  <si>
    <t>KSJ08-25</t>
  </si>
  <si>
    <t>KSF02-180</t>
  </si>
  <si>
    <t>KSF04-225</t>
  </si>
  <si>
    <t>KMD320</t>
  </si>
  <si>
    <t>Аккумуляторные инструменты 12В</t>
  </si>
  <si>
    <t>Аккумуляторные инструменты 18В</t>
  </si>
  <si>
    <t>KRH20V-28(TYPE Z)</t>
  </si>
  <si>
    <t>KQU08-160</t>
  </si>
  <si>
    <t>FFBL2020</t>
  </si>
  <si>
    <t>FFBL2040</t>
  </si>
  <si>
    <t>FFBL2060</t>
  </si>
  <si>
    <t>FFCL20-02</t>
  </si>
  <si>
    <t>FFCL20-04</t>
  </si>
  <si>
    <t>Лобзик DCK KMQ65K, 600Вт, регулятор скорости, быстр.съем.</t>
  </si>
  <si>
    <t>KMQ65K</t>
  </si>
  <si>
    <t>РРЦ</t>
  </si>
  <si>
    <t>№ пп</t>
  </si>
  <si>
    <t>Машины шлифовальные угловые полировальные</t>
  </si>
  <si>
    <t>Машины шлифовальные эксцентриковые</t>
  </si>
  <si>
    <t>Штроборезы</t>
  </si>
  <si>
    <t>Инструменты универсальные</t>
  </si>
  <si>
    <t>Аккумуляторы</t>
  </si>
  <si>
    <t>Зарядные устройства</t>
  </si>
  <si>
    <t>Машины шлифовальные прямые</t>
  </si>
  <si>
    <t>KZR125</t>
  </si>
  <si>
    <t>KDPL04-8(TYPE EK)</t>
  </si>
  <si>
    <t>KDSJ10(TYPE EK)</t>
  </si>
  <si>
    <t>KDPM50(TYPE EK)</t>
  </si>
  <si>
    <t>KDJZ06-13(TYPE Z)</t>
  </si>
  <si>
    <t>KDPB358(TYPE Z)</t>
  </si>
  <si>
    <t>KDPB698(TYPE Z)</t>
  </si>
  <si>
    <t>KDPB998(TYPE Z)</t>
  </si>
  <si>
    <t>KDJZ2060i(TYPE Z)</t>
  </si>
  <si>
    <t>KDJZ04-13(TYPE Z)</t>
  </si>
  <si>
    <t>KDJZ05-13(TYPE Z)</t>
  </si>
  <si>
    <t>KDJZ03-13(TYPE Z)</t>
  </si>
  <si>
    <t>KDZC22(TYPE Z)</t>
  </si>
  <si>
    <t>KDSM03-125(TYPE Z)</t>
  </si>
  <si>
    <t>KDSM04-125(TYPE FK)</t>
  </si>
  <si>
    <t>Устройство зарядное DCK FFCL20-02 18В., 2А.</t>
  </si>
  <si>
    <t>Устройство зарядное DCK FFCL20-04 18В., 4А.</t>
  </si>
  <si>
    <t>Дрель DCK KJZ10-10K, 460Вт,БЗП, реверс</t>
  </si>
  <si>
    <t>Дрель DCK KJZ06-13K, 710Вт ,БЗП, реверс</t>
  </si>
  <si>
    <t>KZC05-26(TYPE XC)</t>
  </si>
  <si>
    <t>Штроборез DCK KZR02-150, 150мм, 1400Вт, 7000об/мин</t>
  </si>
  <si>
    <t>Машина шлифовальная эксцентриковая электрическая DCK KSF02-180, 750Вт, 180мм, 1500-2700 кол/мин.</t>
  </si>
  <si>
    <t>Машина шлифовальная угловая (полировальная) KSP04-180, 1400Вт, 180мм, 690-3800 об/мин</t>
  </si>
  <si>
    <t>Машина шлифовальная угловая (полировальная) KSP05-180, 1250Вт, 180мм, 0-600-3500 об/мин</t>
  </si>
  <si>
    <t>Инструмент многофункциональный электрический DCK KMD320, 320 Вт, 11000-20000 кол/мин</t>
  </si>
  <si>
    <t>Фрезер DCK KMP04-6B, 550Вт, цанга 6мм, 30000 об/мин</t>
  </si>
  <si>
    <t>KDPB698(TYPE FK)</t>
  </si>
  <si>
    <t>KDJZ2060(TYPE Z)</t>
  </si>
  <si>
    <t>Молоток отбойный DCK KZG02-15, 1010Вт, 40,7 Дж, HEX</t>
  </si>
  <si>
    <t>606454119</t>
  </si>
  <si>
    <t>KSM05-230S</t>
  </si>
  <si>
    <t>KDPB04-10(TYPE EK)</t>
  </si>
  <si>
    <t>Машина шлифовальная эксцентриковая DCK KSA125, 300Вт, 125мм. регул. об. 4000-12000, амл 3,5мм</t>
  </si>
  <si>
    <t>Пила дисковая DCK KMY03-185, 1500Вт, 185*30мм</t>
  </si>
  <si>
    <t>Миксеры</t>
  </si>
  <si>
    <t>Воздуходувки</t>
  </si>
  <si>
    <t>Миксер электрический DCK KQU08-160, 1400Вт, М14, 0-800об/мин</t>
  </si>
  <si>
    <t>KDSM04-125(TYPE Z)</t>
  </si>
  <si>
    <t>KDSP02-180(TYPE Z)</t>
  </si>
  <si>
    <t>KDSP02-180(TYPE FK)</t>
  </si>
  <si>
    <t>Гравер аккумуляторный DCK KDSJ10, 10.8в, 2*2а/ч, цанга 3,2мм.</t>
  </si>
  <si>
    <t>Инструмент многофункциональный аккум. DCK KDMD12, 10.8в, 2*2а/ч. 6 скоростей.</t>
  </si>
  <si>
    <t>Машина шлифовальная угловая аккумуляторная (полировальная) DCK KDSP02-180, 180мм,18В, 500-3000об/мин, без АКБ и З/У</t>
  </si>
  <si>
    <t>Дрель-шуруповерт сетевой DCK KJZ08-10, 250Вт, 32Нм.</t>
  </si>
  <si>
    <t>Машина шлифовальная угловая DCK KSM230A, 2200Вт, 230мм,плавный пуск.</t>
  </si>
  <si>
    <t>KDQF32(TYPE BM)</t>
  </si>
  <si>
    <t>Машина шлифовальная аккумуляторная угловая бесщеточная DCK KDSM03-125, 18В, без акб и з/у</t>
  </si>
  <si>
    <t>Машина шлифовальная аккумуляторная угловая бесщеточная DCK KDSM04-125, 125мм, 18В, 2*5 а/ч, 9000 об/мин</t>
  </si>
  <si>
    <t>Машина шлифовальная аккумуляторная угловая бесщеточная DCK KDSM04-125 , 125мм, 18В, 9000 об/мин, без АКБ и З/У</t>
  </si>
  <si>
    <t>Машина шлифовальная аккумуляторная угловая бесщеточная DCK KDSM03-125, 18В, 125мм, 2*5а/ч, кейс.</t>
  </si>
  <si>
    <t>KRH20V-26(TYPE Z KIT)</t>
  </si>
  <si>
    <t>Перфоратор аккумуляторный бесщеточный DCK KRH20V-26, пылесборник, 18В. 2,8 дж, без АКБ и З/У</t>
  </si>
  <si>
    <t>Дрель-шуруповерт аккум бесщеточная ударная DCK KDJZ05-13, 18В, 2*4а/ч, 60нм, кейс</t>
  </si>
  <si>
    <t>Гайковерт аккум  бесщеточный DCK KDPB04-10, 10,8В, 3/8 ", 2*2а/ч. 54нм</t>
  </si>
  <si>
    <t>Дрель-шуруповерт аккум бесщеточная DCK KDJZ23-10, 10,8В,  2*2а/ч. 35нм, кейс</t>
  </si>
  <si>
    <t>Дрель-шуруповерт аккум бесщеточная ударная DCK KDJZ23-10i, 10,8в. 2*2а/ч, 35нм, кейс</t>
  </si>
  <si>
    <t>Дрель-шуруповерт аккум DCK KDPL04-8  Impact, HEX, 10.8в, 2*2а/ч, кейс, 140нм</t>
  </si>
  <si>
    <t>Заклепочник ручной аккум. DCK KDPM50, 10.8в, 2*2а/ч, 10000н, 2,4-5мм.</t>
  </si>
  <si>
    <t>Воздуходувка аккумуляторная бесщеточная DCK KDQF32, 18В,  2х4а/ч</t>
  </si>
  <si>
    <t>Гайковерт аккум ударный бесщеточный DCK KDPB358, 18В, 1/2 ", 358нм, без АКБ и З/У</t>
  </si>
  <si>
    <t>Гайковерт аккум ударный бесщеточный DCK KDPB698, 18В, 1/2 ", 2*5а/ч. 698нм</t>
  </si>
  <si>
    <t>Гайковерт аккум ударный бесщеточный DCK KDPB698, 18В, 1/2 ", 698нм. без АКБ и З/У.</t>
  </si>
  <si>
    <t>Гайковерт аккум ударный бесщеточный DCK KDPB998, 18В, 3/4 ", 1000нм, без АКб и З/У</t>
  </si>
  <si>
    <t>Дрель-шуруповерт аккум бесщеточная DCK KDJZ2060 18В, 2*2а/ч, 60нм, кейс</t>
  </si>
  <si>
    <t>Дрель-шуруповерт аккум бесщеточная DCK KDJZ2060 18В, 60нм, без АКБ и З/У</t>
  </si>
  <si>
    <t>Дрель-шуруповерт аккум бесщеточная ударная DCK KDJZ2060i 18В, 2*2А/ч. 60нм, кейс</t>
  </si>
  <si>
    <t>Дрель-шуруповерт аккум бесщеточная ударная DCK KDJZ2060i, 18В, 60нм, без АКБ и З/У</t>
  </si>
  <si>
    <t>Дрель-шуруповерт аккум бесщеточная DCK KDJZ04-13 18В, 2*4а/ч, 60нм, кейс</t>
  </si>
  <si>
    <t>Дрель-шуруповерт аккум бесщеточная DCK KDJZ04-13, 18В, 60нм, без Акб и З/У</t>
  </si>
  <si>
    <t>Дрель-шуруповерт аккум бесщеточная ударная DCK KDJZ05-13, 18В, 60нм, без АКБ и З/У</t>
  </si>
  <si>
    <t>Дрель-шуруповерт аккум бесщеточная DCK KDJZ06-13, 18В, 2*4а/ч, 120нм кейс</t>
  </si>
  <si>
    <t>Дрель-шуруповерт аккум бесщеточная DCK KDJZ06-13, 18В, 120нм  без АКБ и З/У</t>
  </si>
  <si>
    <t>Дрель-шуруповерт аккум бесщеточная ударная DCK KDJZ03-13, 18В  2*4а/ч, 120нм кейс</t>
  </si>
  <si>
    <t>Дрель-шуруповерт аккум бесщеточная ударная DCK KDJZ03-13, 18В, 120нм, без АКБ и З/У,</t>
  </si>
  <si>
    <t>Перфоратор аккумуляторный бесщеточный DCK KDZC22, 18В. 2,1 дж, 2*5а/ч</t>
  </si>
  <si>
    <t>Перфоратор аккумуляторный бесщеточный DCK KDZC22, 18В. 2,1 дж, без АКБ и З/У</t>
  </si>
  <si>
    <t>Пила дисковая аккумуляторная бесщеточная DCK KDMY02-185, 185*20мм, 2*4а/ч, пропил 65мм.</t>
  </si>
  <si>
    <t>Пила дисковая аккумуляторная бесщеточная DCK KDMY165, 165*20мм, 18В, 2*5а/ч, пропил 59мм.</t>
  </si>
  <si>
    <t>KDPB998(TYPE H2K)</t>
  </si>
  <si>
    <t>Гайковерт аккум ударный бесщеточный DCK KDPB998 18В, 3/4 ", 2*6А/ч. 1000нм</t>
  </si>
  <si>
    <t>Перфоратор аккумуляторный бесщеточный DCK KRH20V-26, 18В, 2,8Дж, 2*6А/ч с пылесосом</t>
  </si>
  <si>
    <t>Перфоратор аккумуляторный бесщеточный DCK KRH20V-28, 18В, 3,6Дж, 2*6А/ч</t>
  </si>
  <si>
    <t>Перфоратор аккумуляторный бесщеточный DCK KRH20V-28, 18В. 3,6Дж, без Акб и З/У</t>
  </si>
  <si>
    <t>Аккумулятор DCK FFBL 2020,  li-ion, 18В, 2А/ч</t>
  </si>
  <si>
    <t>Машина шлифовальная угловая аккумуляторная (полировальная) DCK KDSP02-180, 180мм,18В 2*5А/ч, 500-3000 об/мин</t>
  </si>
  <si>
    <t>Аккумулятор DCK FFBL 2040,  li-ion, 18В, 4А/ч</t>
  </si>
  <si>
    <t>Аккумулятор DCK FFBL 2060,  li-ion, 18В, 6А/ч</t>
  </si>
  <si>
    <t>Дрель ударная DCK KZJ05-13, 710Вт, ЗВП, усиленный редуктор, высок. крут. момент</t>
  </si>
  <si>
    <t>Перфоратор DCK KZC05-26, пылесборник, SDS+, 800Вт, 2,8Дж, 3 режима, кейс</t>
  </si>
  <si>
    <t>Машина шлифовальная угловая DCK KSM04-125, 1020Вт, 125мм, регул. скорости, эл. регулятор оборотов</t>
  </si>
  <si>
    <t>Машина шлифовальная угловая DCK KSM03-150, 1400Вт, 150мм, регулятор оборотов</t>
  </si>
  <si>
    <t>Машина шлифовальная эксцентриковая DCK KSF04-225, 820Вт, 225мм, 600-1800 об/мин</t>
  </si>
  <si>
    <t>Машина шлифовальная прямая DCK KSJ02-25, 400Вт, 6мм, 27000 об/мин</t>
  </si>
  <si>
    <t>Миксер электрический DCK KQU120×2, 1400вт, 0-700об/мин М27</t>
  </si>
  <si>
    <t>Пила дисковая DCK KMY04-185, 1100Вт, 185*30мм, пропил 68мм</t>
  </si>
  <si>
    <t>Пила дисковая DCK KMY02-235, 2000Вт, 235*30мм. пропил 85мм.</t>
  </si>
  <si>
    <t>Рубанок DCK KMB110, 840Вт, 110 мм</t>
  </si>
  <si>
    <t>KDMD12(TYPE EK)</t>
  </si>
  <si>
    <t>KZG02-15</t>
  </si>
  <si>
    <t>Штроборез DCK KZR125, 125мм, 3000Вт, 7500 об/мин, 5 дисков</t>
  </si>
  <si>
    <t>KDMY125(TYPE FK)</t>
  </si>
  <si>
    <t>KDMY125(TYPE Z)</t>
  </si>
  <si>
    <t>KDPL208(TYPE EM)</t>
  </si>
  <si>
    <t>Пила отрезная</t>
  </si>
  <si>
    <t>KJG04-355BS</t>
  </si>
  <si>
    <t>KSJ04-10</t>
  </si>
  <si>
    <t>KZZ02-160</t>
  </si>
  <si>
    <t>KDPB358(TYPE FK)</t>
  </si>
  <si>
    <t>Гайковерт аккум ударный бесщеточный DCK KDPB358, 18В, 1/2 ", 2*5А/ч, 358нм</t>
  </si>
  <si>
    <t>KDPB488(TYPE FK)</t>
  </si>
  <si>
    <t>Гайковерт аккум ударный бесщеточный DCK KDPB488, 18В, 1/2 ", 2*5А/ч 488нм</t>
  </si>
  <si>
    <t>KDPB488(TYPE Z)</t>
  </si>
  <si>
    <t>Гайковерт аккум ударный бесщеточный DCK KDPB488, 18В, 1/2 ", 488нм, без Акб и З/У</t>
  </si>
  <si>
    <t>KDPL208(TYPE Z)</t>
  </si>
  <si>
    <t>KDPL04-8(TYPE Z)</t>
  </si>
  <si>
    <t>Дрель-шуруповерт аккум DCK KDPL04-8  Impact, HEX, 10.8в, 140нм, без Акб и З/У</t>
  </si>
  <si>
    <t>KDZC04-24(TYPE FK)</t>
  </si>
  <si>
    <t>Перфоратор аккумуляторный бесщеточный DCK KDZC04-24, 18В. 2,7 Дж, 2*5А/ч</t>
  </si>
  <si>
    <t>KDZC04-24(TYPE Z)</t>
  </si>
  <si>
    <t>Перфоратор аккумуляторный бесщеточный DCK KDZC04-24, 18В. 2,7 Дж, без Акб и З/У</t>
  </si>
  <si>
    <t>Пила торцовочная монтажная DCK KJG04-355BS, 2200вт, 355мм</t>
  </si>
  <si>
    <t>Дрель алмазного сверления DCK KZZ02-160, 1800Вт, до 160мм</t>
  </si>
  <si>
    <t>Дрели алмазные</t>
  </si>
  <si>
    <t>Дрель-шуруповерт аккум DCK KDPL208 18В, HEX-impact, 208нм, 3 скорости, подсветка.без Акб и З/У</t>
  </si>
  <si>
    <t>KDGG500(TYPE DM)</t>
  </si>
  <si>
    <t>KDYD35(TYPE BM)</t>
  </si>
  <si>
    <t>Секатор аккумуляторный бесщеточный DCK KDYD35,18В, 2*2 а/ч, з/у, макс. Ø 35мм, сумка</t>
  </si>
  <si>
    <t>Дрель-шуруповерт аккум DCK KDPL208 2*4А/ч, HEX-impact, 208нм, 3 скорости, подсветка</t>
  </si>
  <si>
    <t>Пила дисковая аккумуляторная бесщеточная DCK KDMY125, 125*22,2 мм, без Акб и З/У, пропил 33мм.</t>
  </si>
  <si>
    <t>Пила дисковая аккумуляторная бесщеточная DCK KDMY125, 125*22,2 мм, 2*5А/ч, пропил 33мм.</t>
  </si>
  <si>
    <t>Машина шлифовальная прямая DCK KSJ04-10 120вт, 3мм, 35000 об/мин</t>
  </si>
  <si>
    <t>KDJZ23-10(TYPE Z)</t>
  </si>
  <si>
    <t>Дрель-шуруповерт аккум бесщеточная DCK KDJZ23-10, 10,8В, 35нм, без Акб и З/У</t>
  </si>
  <si>
    <t>KDKIT25(TYPE EK)</t>
  </si>
  <si>
    <t>Набор инструмента аккумуляторный DCK KDKIT25, KDJZ23-10i + KDPL04-8, 10,8В, 2*2А/ч, З/У, K-Box</t>
  </si>
  <si>
    <t>KDKIT32(TYPE EK)</t>
  </si>
  <si>
    <t>Набор инструмента аккумуляторный DCK KDKIT32, KDSM03-125 + KDPL208, 18В, 2*4А/ч, З/У, K-Box</t>
  </si>
  <si>
    <t>KDMY02-185(TYPE Z)</t>
  </si>
  <si>
    <t>Пила дисковая аккумуляторная бесщеточная DCK KDMY02-185, 185*20мм, без Акб и З/У, пропил 65мм.</t>
  </si>
  <si>
    <t>KDSJ10(TYPE Z)</t>
  </si>
  <si>
    <t>Гравер аккумуляторный DCK KDSJ10, 10.8В, цанга 3,2мм. без Акб и З/У</t>
  </si>
  <si>
    <t>KSM04-125S</t>
  </si>
  <si>
    <t>Машина шлифовальная угловая DCK KSM04-125S, 1020Вт, 125мм</t>
  </si>
  <si>
    <t>Заклепочник ручной аккум. DCK KDPM50, 10.8в, 10000Н, 2,4-5мм. без Акб и З/У</t>
  </si>
  <si>
    <t>KDPM50(TYPE Z)</t>
  </si>
  <si>
    <t>KQU120x2</t>
  </si>
  <si>
    <t>KRH20V-28(TYPE H2K)</t>
  </si>
  <si>
    <t>Машина шлифовальная угловая DCK KSM05-125, 1500Вт, 125мм, пл.пуск, эл.стаб. об, анти-рестарт.</t>
  </si>
  <si>
    <t>Машина шлифовальная угловая DCK KSM05-230, 2800Вт, 230мм, пл.пуск.</t>
  </si>
  <si>
    <t>Машина шлифовальная угловая DCK KSM06-180, 2100Вт, 180мм, пл.пуск, пылезащита.</t>
  </si>
  <si>
    <t>Машина шлифовальная угловая DCK KSM06-230, 2100Вт, 230мм, пл.пуск, пылезащита.</t>
  </si>
  <si>
    <t>Машина шлифовальная угловая DCK KSM05-230S, 2800Вт, 230мм. пл.пуск, пылезащита, антивибр.</t>
  </si>
  <si>
    <t>KZZ02-250A</t>
  </si>
  <si>
    <t>Дрель алмазного сверления DCK KZZ02-250A, 3800Вт, до 250мм, 1 1/4" со станиной.</t>
  </si>
  <si>
    <t>KJC02-30 Станок сверлильный магнитный DCK KJC02-30, 900Вт,11500Н, Weldon 19, 450 об/мин, ход 140мм, 13/30мм.</t>
  </si>
  <si>
    <t>KJC23  Станок сверлильный магнитный DCK KJC23, 1500Вт, 15000Н, Weldon 19, 390 об/мин, ход 220мм, 23/50мм.</t>
  </si>
  <si>
    <t>LB1220-1</t>
  </si>
  <si>
    <t>Аккумулятор DCK LB1220,  li-ion, 10.8В, 2 А/ч</t>
  </si>
  <si>
    <t>FFCL12-4</t>
  </si>
  <si>
    <t>Устройство зарядное DCK FFCL12-4 10,8В, 3А.</t>
  </si>
  <si>
    <t>606454479 </t>
  </si>
  <si>
    <t>KSM03-125S</t>
  </si>
  <si>
    <t>Машина шлифовальная угловая DCK KSM03-125S, 950Вт, 13000 об/мин, Ø125 мм</t>
  </si>
  <si>
    <t>KSM16-125</t>
  </si>
  <si>
    <t>Машина шлифовальная угловая бесщеточная DCK KSM16-125, 1250 Вт, 10000 об/мин, Ø 125мм</t>
  </si>
  <si>
    <t>KSM17-125P</t>
  </si>
  <si>
    <t>KDMQ85(TYPE FK)</t>
  </si>
  <si>
    <t>KPB32</t>
  </si>
  <si>
    <t>Гайковёрт сетевой электрический DCK KPB32, 1050Вт, 950Нм, 1400об/мин, кейс</t>
  </si>
  <si>
    <t>KZC04-28</t>
  </si>
  <si>
    <t>Перфоратор DCK KZC04-28, SDS+, 820Вт, 3,3Дж,3 режима, кейс</t>
  </si>
  <si>
    <t>KRH1200-30</t>
  </si>
  <si>
    <t>KZG04-15S</t>
  </si>
  <si>
    <t>Молоток отбойный  DCK KZG04-15S, 1700Вт, 40Дж, 1450 уд/мин, HEX30</t>
  </si>
  <si>
    <t>KDJZ20160I(TYPE FK)</t>
  </si>
  <si>
    <t>Дрель-шуруповерт аккум бесщеточная ударная DCK KDJZ20160I, 18В  2*5А/ч, 160нм кейс</t>
  </si>
  <si>
    <t>KDPB1288(TYPE H2K)</t>
  </si>
  <si>
    <t>Гайковерт аккум ударный бесщеточный DCK KDPB1288, 18В, 3/4 ", 2*6А/ч. 1288Нм</t>
  </si>
  <si>
    <t>KSA02-125</t>
  </si>
  <si>
    <t>Машина шлифовальная эксцентриковая DCK KSA02-125, 380Вт, 125мм. регул. об. 4000-14000, амл 3,5мм</t>
  </si>
  <si>
    <t>KZC08-26B</t>
  </si>
  <si>
    <t>Перфоратор DCK KZC08-26B, SDS+, 1100Вт,3,5Дж, 1200уд/мин, 4800об/мин.</t>
  </si>
  <si>
    <t>Набор инструмента аккумуляторный DCK KDKIT29, KDPB358 + KDPL208, 18В, 2*4А/ч, З/У, K-Box</t>
  </si>
  <si>
    <t>KDJF22(TYPE DM)</t>
  </si>
  <si>
    <t>Пила сабельная аккумуляторная DCK KDJF22,18В, 3000 об/мин, ход - 22 мм, 1*4А/ч</t>
  </si>
  <si>
    <t>KDCS20101(TYPE FK)</t>
  </si>
  <si>
    <t>FFBL2080</t>
  </si>
  <si>
    <t>Аккумулятор DCK FFBL 2080,  li-ion, 18В, 8 А/ч</t>
  </si>
  <si>
    <t>Машина шлифовальная угловая DCK KSM17-125P, 125мм,1100вт,11800об мин</t>
  </si>
  <si>
    <t>Лобзик аккумуляторный  DCK KDMQ85,18В, 2*5 А/ч и з/у, 800-3500 ход/мин, кейс</t>
  </si>
  <si>
    <t>Перфоратор DCK KRH1200-30, SDS+, 1200Вт, 3.7Дж, 930уд/мин, 5300об/мин, сменный патрон</t>
  </si>
  <si>
    <t>KDKIT29(TYPE EK)</t>
  </si>
  <si>
    <t>Пила цепная аккумуляторная DCK KDCS20101,18В,  2*5А/ч, з/у</t>
  </si>
  <si>
    <t>Шприц для смазки аккум. DCK KDGG500, 18В, 170 г/мин, 689 бар, 2 А/ч и з/у</t>
  </si>
  <si>
    <t>Пилы цепные</t>
  </si>
  <si>
    <t>Наборы инструментов</t>
  </si>
  <si>
    <t>Шприцы для смазки</t>
  </si>
  <si>
    <t>Аккумулятор DCK LB1420-1,  li-ion, 14,4В, 2 А/ч</t>
  </si>
  <si>
    <t>LB1420-1</t>
  </si>
  <si>
    <t>2 290</t>
  </si>
  <si>
    <t>Секатор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</si>
</sst>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9"/>
      <name val="Montserrat"/>
      <charset val="204"/>
    </font>
    <font>
      <sz val="9"/>
      <name val="Montserrat"/>
      <charset val="204"/>
    </font>
    <font>
      <sz val="8"/>
      <name val="Montserrat"/>
      <charset val="204"/>
    </font>
    <font>
      <sz val="9"/>
      <color indexed="8"/>
      <name val="Montserrat"/>
      <charset val="204"/>
    </font>
    <font>
      <b/>
      <sz val="9"/>
      <color rgb="FFFF0000"/>
      <name val="Montserrat"/>
      <charset val="204"/>
    </font>
    <font>
      <sz val="10"/>
      <name val="Arial"/>
      <family val="2"/>
      <charset val="204"/>
    </font>
    <font>
      <sz val="9"/>
      <name val="宋体"/>
      <charset val="134"/>
    </font>
    <font>
      <sz val="11"/>
      <color indexed="8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FF0000"/>
      </left>
      <right/>
      <top style="thin">
        <color rgb="FFC00000"/>
      </top>
      <bottom style="thin">
        <color rgb="FFC00000"/>
      </bottom>
      <diagonal/>
    </border>
    <border>
      <left style="thin">
        <color rgb="FFFF0000"/>
      </left>
      <right style="thin">
        <color rgb="FFFF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/>
      <bottom style="thin">
        <color rgb="FFC00000"/>
      </bottom>
      <diagonal/>
    </border>
    <border>
      <left style="medium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medium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thin">
        <color rgb="FFC00000"/>
      </right>
      <top style="medium">
        <color rgb="FFC00000"/>
      </top>
      <bottom/>
      <diagonal/>
    </border>
    <border>
      <left style="thin">
        <color rgb="FFC00000"/>
      </left>
      <right style="thin">
        <color rgb="FFC00000"/>
      </right>
      <top style="medium">
        <color rgb="FFC00000"/>
      </top>
      <bottom/>
      <diagonal/>
    </border>
    <border>
      <left style="thin">
        <color rgb="FFC00000"/>
      </left>
      <right style="medium">
        <color rgb="FFC00000"/>
      </right>
      <top style="medium">
        <color rgb="FFC00000"/>
      </top>
      <bottom/>
      <diagonal/>
    </border>
    <border>
      <left style="thin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/>
      <top/>
      <bottom style="thin">
        <color rgb="FFC00000"/>
      </bottom>
      <diagonal/>
    </border>
    <border>
      <left/>
      <right style="medium">
        <color rgb="FFC00000"/>
      </right>
      <top/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medium">
        <color rgb="FFC00000"/>
      </bottom>
      <diagonal/>
    </border>
    <border>
      <left/>
      <right/>
      <top style="thin">
        <color rgb="FFC00000"/>
      </top>
      <bottom style="medium">
        <color rgb="FFC00000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7" fillId="0" borderId="0">
      <protection locked="0"/>
    </xf>
    <xf numFmtId="0" fontId="7" fillId="0" borderId="0"/>
    <xf numFmtId="0" fontId="7" fillId="0" borderId="0"/>
    <xf numFmtId="0" fontId="8" fillId="0" borderId="0"/>
    <xf numFmtId="0" fontId="1" fillId="0" borderId="0">
      <alignment vertical="center"/>
    </xf>
    <xf numFmtId="0" fontId="9" fillId="0" borderId="0">
      <protection locked="0"/>
    </xf>
    <xf numFmtId="0" fontId="9" fillId="0" borderId="0">
      <alignment vertical="center"/>
    </xf>
  </cellStyleXfs>
  <cellXfs count="77">
    <xf numFmtId="0" fontId="0" fillId="0" borderId="0" xfId="0"/>
    <xf numFmtId="0" fontId="2" fillId="0" borderId="0" xfId="0" applyFont="1" applyBorder="1" applyAlignme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3" fillId="5" borderId="1" xfId="0" applyNumberFormat="1" applyFont="1" applyFill="1" applyBorder="1" applyAlignment="1">
      <alignment horizontal="left" vertical="center" wrapText="1"/>
    </xf>
    <xf numFmtId="0" fontId="2" fillId="5" borderId="1" xfId="0" applyNumberFormat="1" applyFont="1" applyFill="1" applyBorder="1" applyAlignment="1">
      <alignment horizontal="left" vertical="center" wrapText="1"/>
    </xf>
    <xf numFmtId="0" fontId="3" fillId="5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>
      <alignment vertical="top" wrapText="1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center" wrapText="1"/>
    </xf>
    <xf numFmtId="0" fontId="4" fillId="0" borderId="0" xfId="0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3" fillId="0" borderId="9" xfId="0" applyFont="1" applyBorder="1" applyAlignment="1"/>
    <xf numFmtId="0" fontId="3" fillId="0" borderId="7" xfId="0" applyFont="1" applyBorder="1" applyAlignment="1"/>
    <xf numFmtId="0" fontId="3" fillId="0" borderId="16" xfId="0" applyFont="1" applyBorder="1" applyAlignment="1">
      <alignment horizontal="center" vertical="center"/>
    </xf>
    <xf numFmtId="3" fontId="3" fillId="5" borderId="25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3" fontId="5" fillId="6" borderId="17" xfId="0" applyNumberFormat="1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vertical="center"/>
    </xf>
    <xf numFmtId="0" fontId="2" fillId="4" borderId="15" xfId="0" applyFont="1" applyFill="1" applyBorder="1" applyAlignment="1">
      <alignment vertical="center"/>
    </xf>
    <xf numFmtId="0" fontId="3" fillId="0" borderId="26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0" fontId="2" fillId="4" borderId="3" xfId="0" applyFont="1" applyFill="1" applyBorder="1" applyAlignment="1">
      <alignment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right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1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right" vertical="center" wrapText="1"/>
    </xf>
    <xf numFmtId="0" fontId="2" fillId="5" borderId="3" xfId="0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right" vertical="center" wrapText="1"/>
    </xf>
  </cellXfs>
  <cellStyles count="9">
    <cellStyle name="0,0_x000d__x000a_NA_x000d__x000a_" xfId="2" xr:uid="{00000000-0005-0000-0000-000000000000}"/>
    <cellStyle name="0,0_x000d__x000a_NA_x000d__x000a_ 2" xfId="3" xr:uid="{00000000-0005-0000-0000-000001000000}"/>
    <cellStyle name="0,0_x000d__x000a_NA_x000d__x000a_ 2 8" xfId="4" xr:uid="{00000000-0005-0000-0000-000002000000}"/>
    <cellStyle name="Обычный" xfId="0" builtinId="0"/>
    <cellStyle name="Обычный 2" xfId="1" xr:uid="{00000000-0005-0000-0000-000004000000}"/>
    <cellStyle name="常规 15" xfId="5" xr:uid="{00000000-0005-0000-0000-000005000000}"/>
    <cellStyle name="常规 2" xfId="6" xr:uid="{00000000-0005-0000-0000-000006000000}"/>
    <cellStyle name="常规 2 2" xfId="7" xr:uid="{00000000-0005-0000-0000-000007000000}"/>
    <cellStyle name="常规 2 2 2" xfId="8" xr:uid="{00000000-0005-0000-0000-000008000000}"/>
  </cellStyles>
  <dxfs count="25">
    <dxf>
      <font>
        <color rgb="FFFF9999"/>
      </font>
    </dxf>
    <dxf>
      <font>
        <color rgb="FFFF9999"/>
      </font>
    </dxf>
    <dxf>
      <font>
        <color rgb="FFFF9999"/>
      </font>
    </dxf>
    <dxf>
      <font>
        <color rgb="FFFF9999"/>
      </font>
    </dxf>
    <dxf>
      <font>
        <color rgb="FFFF9999"/>
      </font>
    </dxf>
    <dxf>
      <font>
        <color rgb="FFFF9999"/>
      </font>
    </dxf>
    <dxf>
      <font>
        <color rgb="FFFF9999"/>
      </font>
    </dxf>
    <dxf>
      <font>
        <color rgb="FFFF9999"/>
      </font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PivotStylePreset2_Accent1" table="0" count="10" xr9:uid="{00000000-0011-0000-FFFF-FFFF01000000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64434</xdr:colOff>
      <xdr:row>1</xdr:row>
      <xdr:rowOff>30783</xdr:rowOff>
    </xdr:from>
    <xdr:to>
      <xdr:col>2</xdr:col>
      <xdr:colOff>428625</xdr:colOff>
      <xdr:row>1</xdr:row>
      <xdr:rowOff>598116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D6D8324-7D66-4060-9C8A-1849BD0F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301" y="149316"/>
          <a:ext cx="1811991" cy="567333"/>
        </a:xfrm>
        <a:prstGeom prst="rect">
          <a:avLst/>
        </a:prstGeom>
      </xdr:spPr>
    </xdr:pic>
    <xdr:clientData/>
  </xdr:twoCellAnchor>
  <xdr:twoCellAnchor>
    <xdr:from>
      <xdr:col>2</xdr:col>
      <xdr:colOff>83820</xdr:colOff>
      <xdr:row>97</xdr:row>
      <xdr:rowOff>0</xdr:rowOff>
    </xdr:from>
    <xdr:to>
      <xdr:col>2</xdr:col>
      <xdr:colOff>1117955</xdr:colOff>
      <xdr:row>97</xdr:row>
      <xdr:rowOff>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21DB4111-DDAA-4B26-92CE-54614099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1620" y="23317200"/>
          <a:ext cx="1034135" cy="464820"/>
        </a:xfrm>
        <a:prstGeom prst="rect">
          <a:avLst/>
        </a:prstGeom>
      </xdr:spPr>
    </xdr:pic>
    <xdr:clientData/>
  </xdr:twoCellAnchor>
  <xdr:twoCellAnchor>
    <xdr:from>
      <xdr:col>2</xdr:col>
      <xdr:colOff>230081</xdr:colOff>
      <xdr:row>12</xdr:row>
      <xdr:rowOff>117685</xdr:rowOff>
    </xdr:from>
    <xdr:to>
      <xdr:col>2</xdr:col>
      <xdr:colOff>994545</xdr:colOff>
      <xdr:row>12</xdr:row>
      <xdr:rowOff>966892</xdr:rowOff>
    </xdr:to>
    <xdr:pic>
      <xdr:nvPicPr>
        <xdr:cNvPr id="80" name="图片 7">
          <a:extLst>
            <a:ext uri="{FF2B5EF4-FFF2-40B4-BE49-F238E27FC236}">
              <a16:creationId xmlns:a16="http://schemas.microsoft.com/office/drawing/2014/main" id="{384E6100-8598-4D36-A889-729622737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581" y="6731845"/>
          <a:ext cx="764464" cy="849207"/>
        </a:xfrm>
        <a:prstGeom prst="rect">
          <a:avLst/>
        </a:prstGeom>
      </xdr:spPr>
    </xdr:pic>
    <xdr:clientData/>
  </xdr:twoCellAnchor>
  <xdr:twoCellAnchor>
    <xdr:from>
      <xdr:col>2</xdr:col>
      <xdr:colOff>240863</xdr:colOff>
      <xdr:row>11</xdr:row>
      <xdr:rowOff>36942</xdr:rowOff>
    </xdr:from>
    <xdr:to>
      <xdr:col>2</xdr:col>
      <xdr:colOff>1036320</xdr:colOff>
      <xdr:row>11</xdr:row>
      <xdr:rowOff>982266</xdr:rowOff>
    </xdr:to>
    <xdr:pic>
      <xdr:nvPicPr>
        <xdr:cNvPr id="90" name="图片 14">
          <a:extLst>
            <a:ext uri="{FF2B5EF4-FFF2-40B4-BE49-F238E27FC236}">
              <a16:creationId xmlns:a16="http://schemas.microsoft.com/office/drawing/2014/main" id="{84E2314F-EF0F-4C6F-BD66-7C35F86A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36363" y="5637642"/>
          <a:ext cx="795457" cy="945324"/>
        </a:xfrm>
        <a:prstGeom prst="rect">
          <a:avLst/>
        </a:prstGeom>
      </xdr:spPr>
    </xdr:pic>
    <xdr:clientData/>
  </xdr:twoCellAnchor>
  <xdr:twoCellAnchor>
    <xdr:from>
      <xdr:col>2</xdr:col>
      <xdr:colOff>107577</xdr:colOff>
      <xdr:row>163</xdr:row>
      <xdr:rowOff>26894</xdr:rowOff>
    </xdr:from>
    <xdr:to>
      <xdr:col>2</xdr:col>
      <xdr:colOff>1161042</xdr:colOff>
      <xdr:row>163</xdr:row>
      <xdr:rowOff>841811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F63F18E7-C3F3-4D5D-8FAD-CFB32235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2589" y="51726353"/>
          <a:ext cx="1066800" cy="814917"/>
        </a:xfrm>
        <a:prstGeom prst="rect">
          <a:avLst/>
        </a:prstGeom>
      </xdr:spPr>
    </xdr:pic>
    <xdr:clientData/>
  </xdr:twoCellAnchor>
  <xdr:twoCellAnchor>
    <xdr:from>
      <xdr:col>2</xdr:col>
      <xdr:colOff>333029</xdr:colOff>
      <xdr:row>191</xdr:row>
      <xdr:rowOff>22530</xdr:rowOff>
    </xdr:from>
    <xdr:to>
      <xdr:col>2</xdr:col>
      <xdr:colOff>820709</xdr:colOff>
      <xdr:row>191</xdr:row>
      <xdr:rowOff>959550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67B4DA68-5E51-48CA-B966-EA3BFF342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90" t="990" r="38853" b="10891"/>
        <a:stretch/>
      </xdr:blipFill>
      <xdr:spPr>
        <a:xfrm>
          <a:off x="2099484" y="91791575"/>
          <a:ext cx="487680" cy="952307"/>
        </a:xfrm>
        <a:prstGeom prst="rect">
          <a:avLst/>
        </a:prstGeom>
      </xdr:spPr>
    </xdr:pic>
    <xdr:clientData/>
  </xdr:twoCellAnchor>
  <xdr:twoCellAnchor>
    <xdr:from>
      <xdr:col>2</xdr:col>
      <xdr:colOff>136712</xdr:colOff>
      <xdr:row>47</xdr:row>
      <xdr:rowOff>26670</xdr:rowOff>
    </xdr:from>
    <xdr:to>
      <xdr:col>2</xdr:col>
      <xdr:colOff>1085863</xdr:colOff>
      <xdr:row>47</xdr:row>
      <xdr:rowOff>936172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FD2AFF8D-43F4-4D4F-898C-07B32970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37655" y="38997527"/>
          <a:ext cx="949151" cy="90950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51</xdr:row>
      <xdr:rowOff>96308</xdr:rowOff>
    </xdr:from>
    <xdr:to>
      <xdr:col>2</xdr:col>
      <xdr:colOff>1171131</xdr:colOff>
      <xdr:row>51</xdr:row>
      <xdr:rowOff>889000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51D304E-DA72-46AD-95A4-914EFBE47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7358" y="41362841"/>
          <a:ext cx="1123506" cy="792692"/>
        </a:xfrm>
        <a:prstGeom prst="rect">
          <a:avLst/>
        </a:prstGeom>
      </xdr:spPr>
    </xdr:pic>
    <xdr:clientData/>
  </xdr:twoCellAnchor>
  <xdr:twoCellAnchor>
    <xdr:from>
      <xdr:col>2</xdr:col>
      <xdr:colOff>324244</xdr:colOff>
      <xdr:row>59</xdr:row>
      <xdr:rowOff>913536</xdr:rowOff>
    </xdr:from>
    <xdr:to>
      <xdr:col>2</xdr:col>
      <xdr:colOff>941098</xdr:colOff>
      <xdr:row>61</xdr:row>
      <xdr:rowOff>20827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56C6CD4A-E997-45D3-8A08-D771E73A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3197731">
          <a:off x="2162758" y="49705688"/>
          <a:ext cx="1139291" cy="61685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7619</xdr:rowOff>
    </xdr:from>
    <xdr:to>
      <xdr:col>2</xdr:col>
      <xdr:colOff>1188720</xdr:colOff>
      <xdr:row>8</xdr:row>
      <xdr:rowOff>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361BFC1C-6B34-413D-96FE-8082B1616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62" t="28559" r="33786" b="32171"/>
        <a:stretch/>
      </xdr:blipFill>
      <xdr:spPr>
        <a:xfrm>
          <a:off x="2095500" y="2415539"/>
          <a:ext cx="1188720" cy="1005841"/>
        </a:xfrm>
        <a:prstGeom prst="rect">
          <a:avLst/>
        </a:prstGeom>
      </xdr:spPr>
    </xdr:pic>
    <xdr:clientData/>
  </xdr:twoCellAnchor>
  <xdr:twoCellAnchor>
    <xdr:from>
      <xdr:col>2</xdr:col>
      <xdr:colOff>191507</xdr:colOff>
      <xdr:row>9</xdr:row>
      <xdr:rowOff>54348</xdr:rowOff>
    </xdr:from>
    <xdr:to>
      <xdr:col>2</xdr:col>
      <xdr:colOff>1040422</xdr:colOff>
      <xdr:row>9</xdr:row>
      <xdr:rowOff>951814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98D1E09C-4863-43F5-8121-D03199BC2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53" t="30239" r="39182" b="30864"/>
        <a:stretch/>
      </xdr:blipFill>
      <xdr:spPr>
        <a:xfrm>
          <a:off x="2287007" y="3628128"/>
          <a:ext cx="848915" cy="897466"/>
        </a:xfrm>
        <a:prstGeom prst="rect">
          <a:avLst/>
        </a:prstGeom>
      </xdr:spPr>
    </xdr:pic>
    <xdr:clientData/>
  </xdr:twoCellAnchor>
  <xdr:twoCellAnchor>
    <xdr:from>
      <xdr:col>2</xdr:col>
      <xdr:colOff>27904</xdr:colOff>
      <xdr:row>15</xdr:row>
      <xdr:rowOff>327242</xdr:rowOff>
    </xdr:from>
    <xdr:to>
      <xdr:col>2</xdr:col>
      <xdr:colOff>1161738</xdr:colOff>
      <xdr:row>15</xdr:row>
      <xdr:rowOff>664699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EDEC819E-BF74-4936-A6E5-3C2915200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73" t="44419" r="35397" b="43270"/>
        <a:stretch/>
      </xdr:blipFill>
      <xdr:spPr>
        <a:xfrm rot="19318891">
          <a:off x="2127637" y="10140109"/>
          <a:ext cx="1133834" cy="337457"/>
        </a:xfrm>
        <a:prstGeom prst="rect">
          <a:avLst/>
        </a:prstGeom>
      </xdr:spPr>
    </xdr:pic>
    <xdr:clientData/>
  </xdr:twoCellAnchor>
  <xdr:twoCellAnchor>
    <xdr:from>
      <xdr:col>2</xdr:col>
      <xdr:colOff>19658</xdr:colOff>
      <xdr:row>17</xdr:row>
      <xdr:rowOff>124822</xdr:rowOff>
    </xdr:from>
    <xdr:to>
      <xdr:col>2</xdr:col>
      <xdr:colOff>1188658</xdr:colOff>
      <xdr:row>17</xdr:row>
      <xdr:rowOff>908593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DDE1470-1693-4DDF-8E73-1DEC8BC2B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29" t="38150" r="37289" b="35018"/>
        <a:stretch/>
      </xdr:blipFill>
      <xdr:spPr>
        <a:xfrm rot="20890445">
          <a:off x="2119391" y="11969689"/>
          <a:ext cx="1169000" cy="783771"/>
        </a:xfrm>
        <a:prstGeom prst="rect">
          <a:avLst/>
        </a:prstGeom>
      </xdr:spPr>
    </xdr:pic>
    <xdr:clientData/>
  </xdr:twoCellAnchor>
  <xdr:twoCellAnchor>
    <xdr:from>
      <xdr:col>2</xdr:col>
      <xdr:colOff>47065</xdr:colOff>
      <xdr:row>19</xdr:row>
      <xdr:rowOff>75070</xdr:rowOff>
    </xdr:from>
    <xdr:to>
      <xdr:col>2</xdr:col>
      <xdr:colOff>1075266</xdr:colOff>
      <xdr:row>19</xdr:row>
      <xdr:rowOff>973739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D08AB5A-036B-4AE9-9880-F6071A56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798" y="13951937"/>
          <a:ext cx="1028201" cy="898669"/>
        </a:xfrm>
        <a:prstGeom prst="rect">
          <a:avLst/>
        </a:prstGeom>
      </xdr:spPr>
    </xdr:pic>
    <xdr:clientData/>
  </xdr:twoCellAnchor>
  <xdr:twoCellAnchor>
    <xdr:from>
      <xdr:col>2</xdr:col>
      <xdr:colOff>112058</xdr:colOff>
      <xdr:row>22</xdr:row>
      <xdr:rowOff>74855</xdr:rowOff>
    </xdr:from>
    <xdr:to>
      <xdr:col>2</xdr:col>
      <xdr:colOff>1101985</xdr:colOff>
      <xdr:row>22</xdr:row>
      <xdr:rowOff>1000141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6265DF6-C1F7-453B-AD0E-2390CA9DA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53466">
          <a:off x="2211791" y="15484188"/>
          <a:ext cx="989927" cy="92528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317574</xdr:colOff>
      <xdr:row>26</xdr:row>
      <xdr:rowOff>0</xdr:rowOff>
    </xdr:from>
    <xdr:to>
      <xdr:col>2</xdr:col>
      <xdr:colOff>855831</xdr:colOff>
      <xdr:row>26</xdr:row>
      <xdr:rowOff>952500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85B683C-588D-4A09-9103-E578A51B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41" y="13457755"/>
          <a:ext cx="549687" cy="977912"/>
        </a:xfrm>
        <a:prstGeom prst="rect">
          <a:avLst/>
        </a:prstGeom>
      </xdr:spPr>
    </xdr:pic>
    <xdr:clientData/>
  </xdr:twoCellAnchor>
  <xdr:twoCellAnchor>
    <xdr:from>
      <xdr:col>2</xdr:col>
      <xdr:colOff>254001</xdr:colOff>
      <xdr:row>27</xdr:row>
      <xdr:rowOff>21282</xdr:rowOff>
    </xdr:from>
    <xdr:to>
      <xdr:col>2</xdr:col>
      <xdr:colOff>856827</xdr:colOff>
      <xdr:row>27</xdr:row>
      <xdr:rowOff>973782</xdr:rowOff>
    </xdr:to>
    <xdr:pic>
      <xdr:nvPicPr>
        <xdr:cNvPr id="123" name="Изображение 126" descr="C:\Users\Margarita\Desktop\картинки\11.png11">
          <a:extLst>
            <a:ext uri="{FF2B5EF4-FFF2-40B4-BE49-F238E27FC236}">
              <a16:creationId xmlns:a16="http://schemas.microsoft.com/office/drawing/2014/main" id="{8EE44D74-327E-4D77-AED2-7E3422B9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836" t="-32" r="637" b="32"/>
        <a:stretch>
          <a:fillRect/>
        </a:stretch>
      </xdr:blipFill>
      <xdr:spPr>
        <a:xfrm>
          <a:off x="1989668" y="15693082"/>
          <a:ext cx="618066" cy="971290"/>
        </a:xfrm>
        <a:prstGeom prst="rect">
          <a:avLst/>
        </a:prstGeom>
      </xdr:spPr>
    </xdr:pic>
    <xdr:clientData/>
  </xdr:twoCellAnchor>
  <xdr:twoCellAnchor>
    <xdr:from>
      <xdr:col>2</xdr:col>
      <xdr:colOff>278902</xdr:colOff>
      <xdr:row>30</xdr:row>
      <xdr:rowOff>44200</xdr:rowOff>
    </xdr:from>
    <xdr:to>
      <xdr:col>2</xdr:col>
      <xdr:colOff>930095</xdr:colOff>
      <xdr:row>30</xdr:row>
      <xdr:rowOff>993865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D3EC5DED-7254-4BF6-924C-6C7817FB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569" y="18738600"/>
          <a:ext cx="645478" cy="963333"/>
        </a:xfrm>
        <a:prstGeom prst="rect">
          <a:avLst/>
        </a:prstGeom>
      </xdr:spPr>
    </xdr:pic>
    <xdr:clientData/>
  </xdr:twoCellAnchor>
  <xdr:twoCellAnchor>
    <xdr:from>
      <xdr:col>2</xdr:col>
      <xdr:colOff>177560</xdr:colOff>
      <xdr:row>31</xdr:row>
      <xdr:rowOff>16934</xdr:rowOff>
    </xdr:from>
    <xdr:to>
      <xdr:col>2</xdr:col>
      <xdr:colOff>972819</xdr:colOff>
      <xdr:row>31</xdr:row>
      <xdr:rowOff>969434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C18D3495-FD17-48B4-A76E-6C184530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3227" y="19718867"/>
          <a:ext cx="787639" cy="976330"/>
        </a:xfrm>
        <a:prstGeom prst="rect">
          <a:avLst/>
        </a:prstGeom>
      </xdr:spPr>
    </xdr:pic>
    <xdr:clientData/>
  </xdr:twoCellAnchor>
  <xdr:twoCellAnchor>
    <xdr:from>
      <xdr:col>2</xdr:col>
      <xdr:colOff>257735</xdr:colOff>
      <xdr:row>32</xdr:row>
      <xdr:rowOff>11206</xdr:rowOff>
    </xdr:from>
    <xdr:to>
      <xdr:col>2</xdr:col>
      <xdr:colOff>968778</xdr:colOff>
      <xdr:row>32</xdr:row>
      <xdr:rowOff>969149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503009B4-C085-49CC-B32E-04AD1FB1D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7" y="15520147"/>
          <a:ext cx="707233" cy="963914"/>
        </a:xfrm>
        <a:prstGeom prst="rect">
          <a:avLst/>
        </a:prstGeom>
      </xdr:spPr>
    </xdr:pic>
    <xdr:clientData/>
  </xdr:twoCellAnchor>
  <xdr:twoCellAnchor>
    <xdr:from>
      <xdr:col>2</xdr:col>
      <xdr:colOff>188832</xdr:colOff>
      <xdr:row>33</xdr:row>
      <xdr:rowOff>96070</xdr:rowOff>
    </xdr:from>
    <xdr:to>
      <xdr:col>2</xdr:col>
      <xdr:colOff>990933</xdr:colOff>
      <xdr:row>33</xdr:row>
      <xdr:rowOff>959670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3F25A190-6BC0-4395-9087-2DAC653C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8565" y="25817803"/>
          <a:ext cx="802101" cy="863600"/>
        </a:xfrm>
        <a:prstGeom prst="rect">
          <a:avLst/>
        </a:prstGeom>
      </xdr:spPr>
    </xdr:pic>
    <xdr:clientData/>
  </xdr:twoCellAnchor>
  <xdr:twoCellAnchor>
    <xdr:from>
      <xdr:col>2</xdr:col>
      <xdr:colOff>315669</xdr:colOff>
      <xdr:row>36</xdr:row>
      <xdr:rowOff>13110</xdr:rowOff>
    </xdr:from>
    <xdr:to>
      <xdr:col>2</xdr:col>
      <xdr:colOff>1024466</xdr:colOff>
      <xdr:row>36</xdr:row>
      <xdr:rowOff>996579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C0D1BA5-26B2-40A4-B22C-59D8D4FA8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5402" y="27919243"/>
          <a:ext cx="708797" cy="983469"/>
        </a:xfrm>
        <a:prstGeom prst="rect">
          <a:avLst/>
        </a:prstGeom>
      </xdr:spPr>
    </xdr:pic>
    <xdr:clientData/>
  </xdr:twoCellAnchor>
  <xdr:twoCellAnchor>
    <xdr:from>
      <xdr:col>2</xdr:col>
      <xdr:colOff>280146</xdr:colOff>
      <xdr:row>37</xdr:row>
      <xdr:rowOff>11205</xdr:rowOff>
    </xdr:from>
    <xdr:to>
      <xdr:col>2</xdr:col>
      <xdr:colOff>990599</xdr:colOff>
      <xdr:row>37</xdr:row>
      <xdr:rowOff>1005150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D7D18D06-6CDF-4C06-BD22-911B6858A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879" y="28933338"/>
          <a:ext cx="710453" cy="993945"/>
        </a:xfrm>
        <a:prstGeom prst="rect">
          <a:avLst/>
        </a:prstGeom>
      </xdr:spPr>
    </xdr:pic>
    <xdr:clientData/>
  </xdr:twoCellAnchor>
  <xdr:twoCellAnchor>
    <xdr:from>
      <xdr:col>2</xdr:col>
      <xdr:colOff>291353</xdr:colOff>
      <xdr:row>38</xdr:row>
      <xdr:rowOff>5861</xdr:rowOff>
    </xdr:from>
    <xdr:to>
      <xdr:col>2</xdr:col>
      <xdr:colOff>969011</xdr:colOff>
      <xdr:row>38</xdr:row>
      <xdr:rowOff>963804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9CDDD67E-A9F4-4477-BBD0-F1989997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6368" y="24852923"/>
          <a:ext cx="685278" cy="961881"/>
        </a:xfrm>
        <a:prstGeom prst="rect">
          <a:avLst/>
        </a:prstGeom>
      </xdr:spPr>
    </xdr:pic>
    <xdr:clientData/>
  </xdr:twoCellAnchor>
  <xdr:twoCellAnchor>
    <xdr:from>
      <xdr:col>2</xdr:col>
      <xdr:colOff>287545</xdr:colOff>
      <xdr:row>39</xdr:row>
      <xdr:rowOff>16921</xdr:rowOff>
    </xdr:from>
    <xdr:to>
      <xdr:col>2</xdr:col>
      <xdr:colOff>972723</xdr:colOff>
      <xdr:row>40</xdr:row>
      <xdr:rowOff>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A7FD6EF9-3025-4DA3-8FC1-3620527E0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560" y="25831136"/>
          <a:ext cx="673748" cy="968762"/>
        </a:xfrm>
        <a:prstGeom prst="rect">
          <a:avLst/>
        </a:prstGeom>
      </xdr:spPr>
    </xdr:pic>
    <xdr:clientData/>
  </xdr:twoCellAnchor>
  <xdr:twoCellAnchor>
    <xdr:from>
      <xdr:col>2</xdr:col>
      <xdr:colOff>239134</xdr:colOff>
      <xdr:row>39</xdr:row>
      <xdr:rowOff>924372</xdr:rowOff>
    </xdr:from>
    <xdr:to>
      <xdr:col>2</xdr:col>
      <xdr:colOff>1100667</xdr:colOff>
      <xdr:row>41</xdr:row>
      <xdr:rowOff>9456</xdr:rowOff>
    </xdr:to>
    <xdr:pic>
      <xdr:nvPicPr>
        <xdr:cNvPr id="133" name="Рисунок 132" descr="C:\Users\Margarita\Desktop\картинки\21.png21">
          <a:extLst>
            <a:ext uri="{FF2B5EF4-FFF2-40B4-BE49-F238E27FC236}">
              <a16:creationId xmlns:a16="http://schemas.microsoft.com/office/drawing/2014/main" id="{82CED267-A04E-4122-AAD2-70CE19E1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2557" r="2379"/>
        <a:stretch>
          <a:fillRect/>
        </a:stretch>
      </xdr:blipFill>
      <xdr:spPr>
        <a:xfrm>
          <a:off x="2338867" y="31878505"/>
          <a:ext cx="861533" cy="1117084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41</xdr:row>
      <xdr:rowOff>44823</xdr:rowOff>
    </xdr:from>
    <xdr:to>
      <xdr:col>2</xdr:col>
      <xdr:colOff>1028361</xdr:colOff>
      <xdr:row>41</xdr:row>
      <xdr:rowOff>994215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4D6D567D-3687-4B96-8A74-FD04A5C4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516" y="27693700"/>
          <a:ext cx="837860" cy="963361"/>
        </a:xfrm>
        <a:prstGeom prst="rect">
          <a:avLst/>
        </a:prstGeom>
      </xdr:spPr>
    </xdr:pic>
    <xdr:clientData/>
  </xdr:twoCellAnchor>
  <xdr:twoCellAnchor>
    <xdr:from>
      <xdr:col>2</xdr:col>
      <xdr:colOff>302558</xdr:colOff>
      <xdr:row>42</xdr:row>
      <xdr:rowOff>11204</xdr:rowOff>
    </xdr:from>
    <xdr:to>
      <xdr:col>2</xdr:col>
      <xdr:colOff>1041399</xdr:colOff>
      <xdr:row>42</xdr:row>
      <xdr:rowOff>961223</xdr:rowOff>
    </xdr:to>
    <xdr:pic>
      <xdr:nvPicPr>
        <xdr:cNvPr id="140" name="Рисунок 139" descr="C:\Users\Margarita\Desktop\картинки\23.png23">
          <a:extLst>
            <a:ext uri="{FF2B5EF4-FFF2-40B4-BE49-F238E27FC236}">
              <a16:creationId xmlns:a16="http://schemas.microsoft.com/office/drawing/2014/main" id="{76BF8FCF-D403-45C3-AAFF-2C43FCF8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 l="3121" t="38" r="2928" b="-38"/>
        <a:stretch>
          <a:fillRect/>
        </a:stretch>
      </xdr:blipFill>
      <xdr:spPr>
        <a:xfrm>
          <a:off x="2402291" y="34013337"/>
          <a:ext cx="738841" cy="950019"/>
        </a:xfrm>
        <a:prstGeom prst="rect">
          <a:avLst/>
        </a:prstGeom>
      </xdr:spPr>
    </xdr:pic>
    <xdr:clientData/>
  </xdr:twoCellAnchor>
  <xdr:twoCellAnchor>
    <xdr:from>
      <xdr:col>2</xdr:col>
      <xdr:colOff>302177</xdr:colOff>
      <xdr:row>42</xdr:row>
      <xdr:rowOff>1006486</xdr:rowOff>
    </xdr:from>
    <xdr:to>
      <xdr:col>2</xdr:col>
      <xdr:colOff>915345</xdr:colOff>
      <xdr:row>43</xdr:row>
      <xdr:rowOff>975190</xdr:rowOff>
    </xdr:to>
    <xdr:pic>
      <xdr:nvPicPr>
        <xdr:cNvPr id="142" name="Рисунок 141" descr="C:\Users\Margarita\Desktop\картинки\24.png24">
          <a:extLst>
            <a:ext uri="{FF2B5EF4-FFF2-40B4-BE49-F238E27FC236}">
              <a16:creationId xmlns:a16="http://schemas.microsoft.com/office/drawing/2014/main" id="{B4962CB9-9EC1-4E9F-BEE1-141EC7F0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 l="7812" t="38" r="7636" b="-38"/>
        <a:stretch>
          <a:fillRect/>
        </a:stretch>
      </xdr:blipFill>
      <xdr:spPr>
        <a:xfrm>
          <a:off x="2401910" y="35008619"/>
          <a:ext cx="613168" cy="984704"/>
        </a:xfrm>
        <a:prstGeom prst="rect">
          <a:avLst/>
        </a:prstGeom>
      </xdr:spPr>
    </xdr:pic>
    <xdr:clientData/>
  </xdr:twoCellAnchor>
  <xdr:twoCellAnchor>
    <xdr:from>
      <xdr:col>2</xdr:col>
      <xdr:colOff>46318</xdr:colOff>
      <xdr:row>44</xdr:row>
      <xdr:rowOff>16934</xdr:rowOff>
    </xdr:from>
    <xdr:to>
      <xdr:col>2</xdr:col>
      <xdr:colOff>1041400</xdr:colOff>
      <xdr:row>44</xdr:row>
      <xdr:rowOff>1010628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20B796DA-2C54-439B-9204-1BE11C33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051" y="36051067"/>
          <a:ext cx="995082" cy="993694"/>
        </a:xfrm>
        <a:prstGeom prst="rect">
          <a:avLst/>
        </a:prstGeom>
      </xdr:spPr>
    </xdr:pic>
    <xdr:clientData/>
  </xdr:twoCellAnchor>
  <xdr:twoCellAnchor>
    <xdr:from>
      <xdr:col>2</xdr:col>
      <xdr:colOff>38101</xdr:colOff>
      <xdr:row>45</xdr:row>
      <xdr:rowOff>19671</xdr:rowOff>
    </xdr:from>
    <xdr:to>
      <xdr:col>2</xdr:col>
      <xdr:colOff>1151467</xdr:colOff>
      <xdr:row>45</xdr:row>
      <xdr:rowOff>1013454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A9C8D4DB-E2D2-4E7C-A03E-9F216AB8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834" y="37069804"/>
          <a:ext cx="1113366" cy="993783"/>
        </a:xfrm>
        <a:prstGeom prst="rect">
          <a:avLst/>
        </a:prstGeom>
      </xdr:spPr>
    </xdr:pic>
    <xdr:clientData/>
  </xdr:twoCellAnchor>
  <xdr:twoCellAnchor>
    <xdr:from>
      <xdr:col>2</xdr:col>
      <xdr:colOff>122520</xdr:colOff>
      <xdr:row>46</xdr:row>
      <xdr:rowOff>8219</xdr:rowOff>
    </xdr:from>
    <xdr:to>
      <xdr:col>2</xdr:col>
      <xdr:colOff>1100667</xdr:colOff>
      <xdr:row>46</xdr:row>
      <xdr:rowOff>984409</xdr:rowOff>
    </xdr:to>
    <xdr:pic>
      <xdr:nvPicPr>
        <xdr:cNvPr id="145" name="Изображение 134" descr="27">
          <a:extLst>
            <a:ext uri="{FF2B5EF4-FFF2-40B4-BE49-F238E27FC236}">
              <a16:creationId xmlns:a16="http://schemas.microsoft.com/office/drawing/2014/main" id="{F20E3199-94EE-4EC0-97A4-CC54C1E6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22253" y="38074352"/>
          <a:ext cx="978147" cy="976190"/>
        </a:xfrm>
        <a:prstGeom prst="rect">
          <a:avLst/>
        </a:prstGeom>
      </xdr:spPr>
    </xdr:pic>
    <xdr:clientData/>
  </xdr:twoCellAnchor>
  <xdr:twoCellAnchor>
    <xdr:from>
      <xdr:col>2</xdr:col>
      <xdr:colOff>13696</xdr:colOff>
      <xdr:row>50</xdr:row>
      <xdr:rowOff>22412</xdr:rowOff>
    </xdr:from>
    <xdr:to>
      <xdr:col>2</xdr:col>
      <xdr:colOff>1100186</xdr:colOff>
      <xdr:row>51</xdr:row>
      <xdr:rowOff>1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465860DC-CCA2-4AA1-9456-59BEE8BF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429" y="40272945"/>
          <a:ext cx="1086490" cy="993589"/>
        </a:xfrm>
        <a:prstGeom prst="rect">
          <a:avLst/>
        </a:prstGeom>
      </xdr:spPr>
    </xdr:pic>
    <xdr:clientData/>
  </xdr:twoCellAnchor>
  <xdr:twoCellAnchor>
    <xdr:from>
      <xdr:col>2</xdr:col>
      <xdr:colOff>8521</xdr:colOff>
      <xdr:row>54</xdr:row>
      <xdr:rowOff>135467</xdr:rowOff>
    </xdr:from>
    <xdr:to>
      <xdr:col>2</xdr:col>
      <xdr:colOff>1130724</xdr:colOff>
      <xdr:row>54</xdr:row>
      <xdr:rowOff>924080</xdr:rowOff>
    </xdr:to>
    <xdr:pic>
      <xdr:nvPicPr>
        <xdr:cNvPr id="147" name="Рисунок 146" descr="C:\Users\Margarita\Desktop\картинки\31.png31">
          <a:extLst>
            <a:ext uri="{FF2B5EF4-FFF2-40B4-BE49-F238E27FC236}">
              <a16:creationId xmlns:a16="http://schemas.microsoft.com/office/drawing/2014/main" id="{28EF45EF-79B9-4970-A108-16556326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l="50" t="2884" r="-50" b="2813"/>
        <a:stretch>
          <a:fillRect/>
        </a:stretch>
      </xdr:blipFill>
      <xdr:spPr>
        <a:xfrm>
          <a:off x="2108254" y="44450000"/>
          <a:ext cx="1122203" cy="788613"/>
        </a:xfrm>
        <a:prstGeom prst="rect">
          <a:avLst/>
        </a:prstGeom>
      </xdr:spPr>
    </xdr:pic>
    <xdr:clientData/>
  </xdr:twoCellAnchor>
  <xdr:twoCellAnchor>
    <xdr:from>
      <xdr:col>2</xdr:col>
      <xdr:colOff>105833</xdr:colOff>
      <xdr:row>55</xdr:row>
      <xdr:rowOff>990103</xdr:rowOff>
    </xdr:from>
    <xdr:to>
      <xdr:col>2</xdr:col>
      <xdr:colOff>1130651</xdr:colOff>
      <xdr:row>56</xdr:row>
      <xdr:rowOff>1000988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268BDC3C-BAB3-4293-8229-BE641F48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566" y="46320636"/>
          <a:ext cx="1024818" cy="1026885"/>
        </a:xfrm>
        <a:prstGeom prst="rect">
          <a:avLst/>
        </a:prstGeom>
      </xdr:spPr>
    </xdr:pic>
    <xdr:clientData/>
  </xdr:twoCellAnchor>
  <xdr:twoCellAnchor>
    <xdr:from>
      <xdr:col>2</xdr:col>
      <xdr:colOff>28139</xdr:colOff>
      <xdr:row>57</xdr:row>
      <xdr:rowOff>134471</xdr:rowOff>
    </xdr:from>
    <xdr:to>
      <xdr:col>2</xdr:col>
      <xdr:colOff>1148494</xdr:colOff>
      <xdr:row>57</xdr:row>
      <xdr:rowOff>702734</xdr:rowOff>
    </xdr:to>
    <xdr:pic>
      <xdr:nvPicPr>
        <xdr:cNvPr id="150" name="Рисунок 149" descr="C:\Users\Margarita\Desktop\картинки\34.png34">
          <a:extLst>
            <a:ext uri="{FF2B5EF4-FFF2-40B4-BE49-F238E27FC236}">
              <a16:creationId xmlns:a16="http://schemas.microsoft.com/office/drawing/2014/main" id="{4F52685D-BCA0-4BCA-A65A-C513A9A2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 l="23" t="8349" r="-23" b="8349"/>
        <a:stretch>
          <a:fillRect/>
        </a:stretch>
      </xdr:blipFill>
      <xdr:spPr>
        <a:xfrm>
          <a:off x="2127872" y="47497004"/>
          <a:ext cx="1120355" cy="568263"/>
        </a:xfrm>
        <a:prstGeom prst="rect">
          <a:avLst/>
        </a:prstGeom>
      </xdr:spPr>
    </xdr:pic>
    <xdr:clientData/>
  </xdr:twoCellAnchor>
  <xdr:twoCellAnchor>
    <xdr:from>
      <xdr:col>2</xdr:col>
      <xdr:colOff>229944</xdr:colOff>
      <xdr:row>58</xdr:row>
      <xdr:rowOff>46132</xdr:rowOff>
    </xdr:from>
    <xdr:to>
      <xdr:col>2</xdr:col>
      <xdr:colOff>947488</xdr:colOff>
      <xdr:row>60</xdr:row>
      <xdr:rowOff>54034</xdr:rowOff>
    </xdr:to>
    <xdr:pic>
      <xdr:nvPicPr>
        <xdr:cNvPr id="151" name="Изображение 135" descr="35">
          <a:extLst>
            <a:ext uri="{FF2B5EF4-FFF2-40B4-BE49-F238E27FC236}">
              <a16:creationId xmlns:a16="http://schemas.microsoft.com/office/drawing/2014/main" id="{EA3ED773-0132-4F9F-8474-3259CA50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3400805">
          <a:off x="2100298" y="48654044"/>
          <a:ext cx="1176302" cy="717544"/>
        </a:xfrm>
        <a:prstGeom prst="rect">
          <a:avLst/>
        </a:prstGeom>
      </xdr:spPr>
    </xdr:pic>
    <xdr:clientData/>
  </xdr:twoCellAnchor>
  <xdr:twoCellAnchor>
    <xdr:from>
      <xdr:col>2</xdr:col>
      <xdr:colOff>211729</xdr:colOff>
      <xdr:row>61</xdr:row>
      <xdr:rowOff>15822</xdr:rowOff>
    </xdr:from>
    <xdr:to>
      <xdr:col>2</xdr:col>
      <xdr:colOff>1021385</xdr:colOff>
      <xdr:row>61</xdr:row>
      <xdr:rowOff>975638</xdr:rowOff>
    </xdr:to>
    <xdr:pic>
      <xdr:nvPicPr>
        <xdr:cNvPr id="153" name="Рисунок 152" descr="C:\Users\Margarita\Desktop\картинки\37.png37">
          <a:extLst>
            <a:ext uri="{FF2B5EF4-FFF2-40B4-BE49-F238E27FC236}">
              <a16:creationId xmlns:a16="http://schemas.microsoft.com/office/drawing/2014/main" id="{D02B053A-B756-422B-8D38-0C892CE8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 l="1475" t="46" r="1364" b="-46"/>
        <a:stretch>
          <a:fillRect/>
        </a:stretch>
      </xdr:blipFill>
      <xdr:spPr>
        <a:xfrm rot="3901182">
          <a:off x="2236382" y="50653835"/>
          <a:ext cx="959816" cy="809656"/>
        </a:xfrm>
        <a:prstGeom prst="rect">
          <a:avLst/>
        </a:prstGeom>
      </xdr:spPr>
    </xdr:pic>
    <xdr:clientData/>
  </xdr:twoCellAnchor>
  <xdr:twoCellAnchor>
    <xdr:from>
      <xdr:col>2</xdr:col>
      <xdr:colOff>228307</xdr:colOff>
      <xdr:row>61</xdr:row>
      <xdr:rowOff>990454</xdr:rowOff>
    </xdr:from>
    <xdr:to>
      <xdr:col>2</xdr:col>
      <xdr:colOff>1104627</xdr:colOff>
      <xdr:row>63</xdr:row>
      <xdr:rowOff>1491</xdr:rowOff>
    </xdr:to>
    <xdr:pic>
      <xdr:nvPicPr>
        <xdr:cNvPr id="154" name="Рисунок 153" descr="C:\Users\Margarita\Desktop\картинки\38.png38">
          <a:extLst>
            <a:ext uri="{FF2B5EF4-FFF2-40B4-BE49-F238E27FC236}">
              <a16:creationId xmlns:a16="http://schemas.microsoft.com/office/drawing/2014/main" id="{3F8335F0-6D32-4AB2-B75C-1EA8EC53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 l="27" t="3427" r="-27" b="3261"/>
        <a:stretch>
          <a:fillRect/>
        </a:stretch>
      </xdr:blipFill>
      <xdr:spPr>
        <a:xfrm rot="3938559">
          <a:off x="2244681" y="51636746"/>
          <a:ext cx="1043037" cy="876320"/>
        </a:xfrm>
        <a:prstGeom prst="rect">
          <a:avLst/>
        </a:prstGeom>
      </xdr:spPr>
    </xdr:pic>
    <xdr:clientData/>
  </xdr:twoCellAnchor>
  <xdr:twoCellAnchor>
    <xdr:from>
      <xdr:col>2</xdr:col>
      <xdr:colOff>8965</xdr:colOff>
      <xdr:row>64</xdr:row>
      <xdr:rowOff>143436</xdr:rowOff>
    </xdr:from>
    <xdr:to>
      <xdr:col>2</xdr:col>
      <xdr:colOff>1180979</xdr:colOff>
      <xdr:row>64</xdr:row>
      <xdr:rowOff>857812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9780131F-268F-4FE7-9D05-BC23ED821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00" t="33810" r="34301" b="29659"/>
        <a:stretch>
          <a:fillRect/>
        </a:stretch>
      </xdr:blipFill>
      <xdr:spPr>
        <a:xfrm>
          <a:off x="2106706" y="52766260"/>
          <a:ext cx="1172014" cy="7143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123265</xdr:rowOff>
    </xdr:from>
    <xdr:to>
      <xdr:col>2</xdr:col>
      <xdr:colOff>1169035</xdr:colOff>
      <xdr:row>65</xdr:row>
      <xdr:rowOff>839619</xdr:rowOff>
    </xdr:to>
    <xdr:pic>
      <xdr:nvPicPr>
        <xdr:cNvPr id="157" name="Рисунок 156" descr="C:\Users\Margarita\Desktop\картинки\40.png40">
          <a:extLst>
            <a:ext uri="{FF2B5EF4-FFF2-40B4-BE49-F238E27FC236}">
              <a16:creationId xmlns:a16="http://schemas.microsoft.com/office/drawing/2014/main" id="{9981BC32-0035-43A4-BF22-60B0EC8A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 l="53" t="2302" r="-53" b="2145"/>
        <a:stretch>
          <a:fillRect/>
        </a:stretch>
      </xdr:blipFill>
      <xdr:spPr>
        <a:xfrm>
          <a:off x="1736912" y="38649089"/>
          <a:ext cx="1170940" cy="716354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69</xdr:row>
      <xdr:rowOff>95463</xdr:rowOff>
    </xdr:from>
    <xdr:to>
      <xdr:col>3</xdr:col>
      <xdr:colOff>18761</xdr:colOff>
      <xdr:row>69</xdr:row>
      <xdr:rowOff>959225</xdr:rowOff>
    </xdr:to>
    <xdr:pic>
      <xdr:nvPicPr>
        <xdr:cNvPr id="159" name="Рисунок 158" descr="C:\Users\Margarita\Desktop\картинки\41.png41">
          <a:extLst>
            <a:ext uri="{FF2B5EF4-FFF2-40B4-BE49-F238E27FC236}">
              <a16:creationId xmlns:a16="http://schemas.microsoft.com/office/drawing/2014/main" id="{00A72B06-319C-4516-8E3F-C3BBF818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42565" y="54896710"/>
          <a:ext cx="1166243" cy="863762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73</xdr:row>
      <xdr:rowOff>22287</xdr:rowOff>
    </xdr:from>
    <xdr:to>
      <xdr:col>2</xdr:col>
      <xdr:colOff>1147483</xdr:colOff>
      <xdr:row>73</xdr:row>
      <xdr:rowOff>788894</xdr:rowOff>
    </xdr:to>
    <xdr:pic>
      <xdr:nvPicPr>
        <xdr:cNvPr id="166" name="Рисунок 64" descr="C:\Users\Margarita\Desktop\картинки\42.png42">
          <a:extLst>
            <a:ext uri="{FF2B5EF4-FFF2-40B4-BE49-F238E27FC236}">
              <a16:creationId xmlns:a16="http://schemas.microsoft.com/office/drawing/2014/main" id="{7935867E-1C2F-498D-AEAB-1524C1ECB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 l="2371" t="-42" r="2258" b="42"/>
        <a:stretch>
          <a:fillRect/>
        </a:stretch>
      </xdr:blipFill>
      <xdr:spPr>
        <a:xfrm>
          <a:off x="2187388" y="53756734"/>
          <a:ext cx="1057836" cy="76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114268</xdr:colOff>
      <xdr:row>87</xdr:row>
      <xdr:rowOff>199738</xdr:rowOff>
    </xdr:from>
    <xdr:to>
      <xdr:col>2</xdr:col>
      <xdr:colOff>1146890</xdr:colOff>
      <xdr:row>87</xdr:row>
      <xdr:rowOff>794235</xdr:rowOff>
    </xdr:to>
    <xdr:pic>
      <xdr:nvPicPr>
        <xdr:cNvPr id="167" name="Рисунок 166" descr="C:\Users\Margarita\Desktop\картинки\43.png43">
          <a:extLst>
            <a:ext uri="{FF2B5EF4-FFF2-40B4-BE49-F238E27FC236}">
              <a16:creationId xmlns:a16="http://schemas.microsoft.com/office/drawing/2014/main" id="{E79B8F42-8EDD-495A-A38C-0CF689A1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 l="1088" t="54" r="966" b="-54"/>
        <a:stretch>
          <a:fillRect/>
        </a:stretch>
      </xdr:blipFill>
      <xdr:spPr>
        <a:xfrm>
          <a:off x="2215211" y="67897995"/>
          <a:ext cx="1032622" cy="594497"/>
        </a:xfrm>
        <a:prstGeom prst="rect">
          <a:avLst/>
        </a:prstGeom>
      </xdr:spPr>
    </xdr:pic>
    <xdr:clientData/>
  </xdr:twoCellAnchor>
  <xdr:twoCellAnchor>
    <xdr:from>
      <xdr:col>2</xdr:col>
      <xdr:colOff>93457</xdr:colOff>
      <xdr:row>88</xdr:row>
      <xdr:rowOff>97043</xdr:rowOff>
    </xdr:from>
    <xdr:to>
      <xdr:col>2</xdr:col>
      <xdr:colOff>1106416</xdr:colOff>
      <xdr:row>88</xdr:row>
      <xdr:rowOff>827330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7475DA5A-7C12-4E66-9667-0FF8E234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369" y="42388043"/>
          <a:ext cx="1012959" cy="732192"/>
        </a:xfrm>
        <a:prstGeom prst="rect">
          <a:avLst/>
        </a:prstGeom>
      </xdr:spPr>
    </xdr:pic>
    <xdr:clientData/>
  </xdr:twoCellAnchor>
  <xdr:twoCellAnchor>
    <xdr:from>
      <xdr:col>2</xdr:col>
      <xdr:colOff>93457</xdr:colOff>
      <xdr:row>89</xdr:row>
      <xdr:rowOff>46728</xdr:rowOff>
    </xdr:from>
    <xdr:to>
      <xdr:col>2</xdr:col>
      <xdr:colOff>1172167</xdr:colOff>
      <xdr:row>90</xdr:row>
      <xdr:rowOff>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90404785-31C7-424E-9365-9A4C637F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369" y="43222993"/>
          <a:ext cx="1080615" cy="838536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94</xdr:row>
      <xdr:rowOff>78441</xdr:rowOff>
    </xdr:from>
    <xdr:to>
      <xdr:col>2</xdr:col>
      <xdr:colOff>1050550</xdr:colOff>
      <xdr:row>94</xdr:row>
      <xdr:rowOff>875245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C0E16713-0358-41C2-A4FF-15E1DB42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53" t="28430" r="36279" b="28657"/>
        <a:stretch>
          <a:fillRect/>
        </a:stretch>
      </xdr:blipFill>
      <xdr:spPr>
        <a:xfrm>
          <a:off x="1882588" y="44296853"/>
          <a:ext cx="908684" cy="796804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95</xdr:row>
      <xdr:rowOff>78442</xdr:rowOff>
    </xdr:from>
    <xdr:to>
      <xdr:col>2</xdr:col>
      <xdr:colOff>1093806</xdr:colOff>
      <xdr:row>95</xdr:row>
      <xdr:rowOff>807273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3786996-C3A8-4700-8095-D02E7F99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54" t="30321" r="36079" b="31765"/>
        <a:stretch>
          <a:fillRect/>
        </a:stretch>
      </xdr:blipFill>
      <xdr:spPr>
        <a:xfrm>
          <a:off x="1815353" y="45193324"/>
          <a:ext cx="1017270" cy="726926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101</xdr:row>
      <xdr:rowOff>33617</xdr:rowOff>
    </xdr:from>
    <xdr:to>
      <xdr:col>2</xdr:col>
      <xdr:colOff>1124622</xdr:colOff>
      <xdr:row>102</xdr:row>
      <xdr:rowOff>28686</xdr:rowOff>
    </xdr:to>
    <xdr:pic>
      <xdr:nvPicPr>
        <xdr:cNvPr id="173" name="Рисунок 172" descr="C:\Users\Margarita\Desktop\картинки\48.png48">
          <a:extLst>
            <a:ext uri="{FF2B5EF4-FFF2-40B4-BE49-F238E27FC236}">
              <a16:creationId xmlns:a16="http://schemas.microsoft.com/office/drawing/2014/main" id="{A8D65D35-B3F8-410F-967E-01C32E7B2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 l="36" t="1251" r="-36" b="1251"/>
        <a:stretch>
          <a:fillRect/>
        </a:stretch>
      </xdr:blipFill>
      <xdr:spPr>
        <a:xfrm>
          <a:off x="1893794" y="46347529"/>
          <a:ext cx="963930" cy="893444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102</xdr:row>
      <xdr:rowOff>22411</xdr:rowOff>
    </xdr:from>
    <xdr:to>
      <xdr:col>2</xdr:col>
      <xdr:colOff>1093694</xdr:colOff>
      <xdr:row>103</xdr:row>
      <xdr:rowOff>40826</xdr:rowOff>
    </xdr:to>
    <xdr:pic>
      <xdr:nvPicPr>
        <xdr:cNvPr id="175" name="Изображение 136" descr="49">
          <a:extLst>
            <a:ext uri="{FF2B5EF4-FFF2-40B4-BE49-F238E27FC236}">
              <a16:creationId xmlns:a16="http://schemas.microsoft.com/office/drawing/2014/main" id="{39C386EF-BFDC-41D2-9EF3-5C3D83A1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16206" y="47232793"/>
          <a:ext cx="916305" cy="914886"/>
        </a:xfrm>
        <a:prstGeom prst="rect">
          <a:avLst/>
        </a:prstGeom>
      </xdr:spPr>
    </xdr:pic>
    <xdr:clientData/>
  </xdr:twoCellAnchor>
  <xdr:twoCellAnchor>
    <xdr:from>
      <xdr:col>2</xdr:col>
      <xdr:colOff>168088</xdr:colOff>
      <xdr:row>102</xdr:row>
      <xdr:rowOff>874059</xdr:rowOff>
    </xdr:from>
    <xdr:to>
      <xdr:col>2</xdr:col>
      <xdr:colOff>1095823</xdr:colOff>
      <xdr:row>104</xdr:row>
      <xdr:rowOff>45383</xdr:rowOff>
    </xdr:to>
    <xdr:pic>
      <xdr:nvPicPr>
        <xdr:cNvPr id="176" name="Изображение 137" descr="50">
          <a:extLst>
            <a:ext uri="{FF2B5EF4-FFF2-40B4-BE49-F238E27FC236}">
              <a16:creationId xmlns:a16="http://schemas.microsoft.com/office/drawing/2014/main" id="{852CE844-B48C-4B30-A175-79151E6DD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00" y="48084441"/>
          <a:ext cx="929640" cy="962361"/>
        </a:xfrm>
        <a:prstGeom prst="rect">
          <a:avLst/>
        </a:prstGeom>
      </xdr:spPr>
    </xdr:pic>
    <xdr:clientData/>
  </xdr:twoCellAnchor>
  <xdr:twoCellAnchor>
    <xdr:from>
      <xdr:col>2</xdr:col>
      <xdr:colOff>134471</xdr:colOff>
      <xdr:row>104</xdr:row>
      <xdr:rowOff>44823</xdr:rowOff>
    </xdr:from>
    <xdr:to>
      <xdr:col>2</xdr:col>
      <xdr:colOff>1092051</xdr:colOff>
      <xdr:row>104</xdr:row>
      <xdr:rowOff>894453</xdr:rowOff>
    </xdr:to>
    <xdr:pic>
      <xdr:nvPicPr>
        <xdr:cNvPr id="177" name="Рисунок 176" descr="C:\Users\Margarita\Desktop\картинки\51.png51">
          <a:extLst>
            <a:ext uri="{FF2B5EF4-FFF2-40B4-BE49-F238E27FC236}">
              <a16:creationId xmlns:a16="http://schemas.microsoft.com/office/drawing/2014/main" id="{4A4569F7-E497-448F-B9C8-A3F6B02C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 l="73" t="2403" r="-73" b="2245"/>
        <a:stretch>
          <a:fillRect/>
        </a:stretch>
      </xdr:blipFill>
      <xdr:spPr>
        <a:xfrm>
          <a:off x="1871383" y="49048147"/>
          <a:ext cx="959485" cy="845820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105</xdr:row>
      <xdr:rowOff>134470</xdr:rowOff>
    </xdr:from>
    <xdr:to>
      <xdr:col>2</xdr:col>
      <xdr:colOff>1168139</xdr:colOff>
      <xdr:row>105</xdr:row>
      <xdr:rowOff>860910</xdr:rowOff>
    </xdr:to>
    <xdr:pic>
      <xdr:nvPicPr>
        <xdr:cNvPr id="178" name="Рисунок 177" descr="C:\Users\Margarita\Desktop\картинки\52.png52">
          <a:extLst>
            <a:ext uri="{FF2B5EF4-FFF2-40B4-BE49-F238E27FC236}">
              <a16:creationId xmlns:a16="http://schemas.microsoft.com/office/drawing/2014/main" id="{062AEFAA-526F-43C8-B8F9-307F7EB4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 l="60" t="12485" r="-60" b="12485"/>
        <a:stretch>
          <a:fillRect/>
        </a:stretch>
      </xdr:blipFill>
      <xdr:spPr>
        <a:xfrm>
          <a:off x="1781736" y="50034264"/>
          <a:ext cx="1125220" cy="722630"/>
        </a:xfrm>
        <a:prstGeom prst="rect">
          <a:avLst/>
        </a:prstGeom>
      </xdr:spPr>
    </xdr:pic>
    <xdr:clientData/>
  </xdr:twoCellAnchor>
  <xdr:twoCellAnchor>
    <xdr:from>
      <xdr:col>2</xdr:col>
      <xdr:colOff>123264</xdr:colOff>
      <xdr:row>106</xdr:row>
      <xdr:rowOff>67235</xdr:rowOff>
    </xdr:from>
    <xdr:to>
      <xdr:col>2</xdr:col>
      <xdr:colOff>1180539</xdr:colOff>
      <xdr:row>106</xdr:row>
      <xdr:rowOff>860350</xdr:rowOff>
    </xdr:to>
    <xdr:pic>
      <xdr:nvPicPr>
        <xdr:cNvPr id="184" name="Рисунок 183" descr="C:\Users\Margarita\Desktop\картинки\53.png53">
          <a:extLst>
            <a:ext uri="{FF2B5EF4-FFF2-40B4-BE49-F238E27FC236}">
              <a16:creationId xmlns:a16="http://schemas.microsoft.com/office/drawing/2014/main" id="{D5A64BA1-37DB-4507-AE95-E4B8E65B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 l="60" t="5756" r="-60" b="5614"/>
        <a:stretch>
          <a:fillRect/>
        </a:stretch>
      </xdr:blipFill>
      <xdr:spPr>
        <a:xfrm>
          <a:off x="1860176" y="50863500"/>
          <a:ext cx="1057275" cy="789305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107</xdr:row>
      <xdr:rowOff>33618</xdr:rowOff>
    </xdr:from>
    <xdr:to>
      <xdr:col>2</xdr:col>
      <xdr:colOff>1192605</xdr:colOff>
      <xdr:row>108</xdr:row>
      <xdr:rowOff>20283</xdr:rowOff>
    </xdr:to>
    <xdr:pic>
      <xdr:nvPicPr>
        <xdr:cNvPr id="186" name="Рисунок 185" descr="C:\Users\Margarita\Desktop\картинки\54.png54">
          <a:extLst>
            <a:ext uri="{FF2B5EF4-FFF2-40B4-BE49-F238E27FC236}">
              <a16:creationId xmlns:a16="http://schemas.microsoft.com/office/drawing/2014/main" id="{18165AD2-997B-435C-84B3-2205CC7E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 l="31" t="1163" r="-31" b="1007"/>
        <a:stretch>
          <a:fillRect/>
        </a:stretch>
      </xdr:blipFill>
      <xdr:spPr>
        <a:xfrm>
          <a:off x="1860177" y="51748765"/>
          <a:ext cx="1067435" cy="845708"/>
        </a:xfrm>
        <a:prstGeom prst="rect">
          <a:avLst/>
        </a:prstGeom>
      </xdr:spPr>
    </xdr:pic>
    <xdr:clientData/>
  </xdr:twoCellAnchor>
  <xdr:twoCellAnchor>
    <xdr:from>
      <xdr:col>2</xdr:col>
      <xdr:colOff>239486</xdr:colOff>
      <xdr:row>108</xdr:row>
      <xdr:rowOff>76200</xdr:rowOff>
    </xdr:from>
    <xdr:to>
      <xdr:col>2</xdr:col>
      <xdr:colOff>938466</xdr:colOff>
      <xdr:row>108</xdr:row>
      <xdr:rowOff>862936</xdr:rowOff>
    </xdr:to>
    <xdr:pic>
      <xdr:nvPicPr>
        <xdr:cNvPr id="188" name="Изображение 138" descr="55">
          <a:extLst>
            <a:ext uri="{FF2B5EF4-FFF2-40B4-BE49-F238E27FC236}">
              <a16:creationId xmlns:a16="http://schemas.microsoft.com/office/drawing/2014/main" id="{CC59ECE4-1EC7-4E8A-BB39-57F91C9D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81200" y="65619086"/>
          <a:ext cx="698980" cy="786736"/>
        </a:xfrm>
        <a:prstGeom prst="rect">
          <a:avLst/>
        </a:prstGeom>
      </xdr:spPr>
    </xdr:pic>
    <xdr:clientData/>
  </xdr:twoCellAnchor>
  <xdr:twoCellAnchor>
    <xdr:from>
      <xdr:col>2</xdr:col>
      <xdr:colOff>112058</xdr:colOff>
      <xdr:row>110</xdr:row>
      <xdr:rowOff>22412</xdr:rowOff>
    </xdr:from>
    <xdr:to>
      <xdr:col>2</xdr:col>
      <xdr:colOff>1055668</xdr:colOff>
      <xdr:row>110</xdr:row>
      <xdr:rowOff>881567</xdr:rowOff>
    </xdr:to>
    <xdr:pic>
      <xdr:nvPicPr>
        <xdr:cNvPr id="190" name="Рисунок 29" descr="C:\Users\Margarita\Desktop\картинки\56.png56">
          <a:extLst>
            <a:ext uri="{FF2B5EF4-FFF2-40B4-BE49-F238E27FC236}">
              <a16:creationId xmlns:a16="http://schemas.microsoft.com/office/drawing/2014/main" id="{7F1442D2-D9F1-4BA7-90E3-72FF1F3D5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 l="74" t="1254" r="-74" b="1254"/>
        <a:stretch>
          <a:fillRect/>
        </a:stretch>
      </xdr:blipFill>
      <xdr:spPr>
        <a:xfrm>
          <a:off x="1848970" y="53721000"/>
          <a:ext cx="943610" cy="85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89648</xdr:colOff>
      <xdr:row>115</xdr:row>
      <xdr:rowOff>56029</xdr:rowOff>
    </xdr:from>
    <xdr:to>
      <xdr:col>2</xdr:col>
      <xdr:colOff>1133588</xdr:colOff>
      <xdr:row>115</xdr:row>
      <xdr:rowOff>776119</xdr:rowOff>
    </xdr:to>
    <xdr:pic>
      <xdr:nvPicPr>
        <xdr:cNvPr id="191" name="Рисунок 55" descr="C:\Users\Margarita\Desktop\картинки\57.png57">
          <a:extLst>
            <a:ext uri="{FF2B5EF4-FFF2-40B4-BE49-F238E27FC236}">
              <a16:creationId xmlns:a16="http://schemas.microsoft.com/office/drawing/2014/main" id="{F8B0270E-DB0F-4AAF-A5F6-C89A4C30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 l="3099" t="44" r="2986" b="-44"/>
        <a:stretch>
          <a:fillRect/>
        </a:stretch>
      </xdr:blipFill>
      <xdr:spPr>
        <a:xfrm>
          <a:off x="1826560" y="54807970"/>
          <a:ext cx="1043940" cy="720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33618</xdr:colOff>
      <xdr:row>116</xdr:row>
      <xdr:rowOff>67235</xdr:rowOff>
    </xdr:from>
    <xdr:to>
      <xdr:col>2</xdr:col>
      <xdr:colOff>1149948</xdr:colOff>
      <xdr:row>117</xdr:row>
      <xdr:rowOff>8965</xdr:rowOff>
    </xdr:to>
    <xdr:pic>
      <xdr:nvPicPr>
        <xdr:cNvPr id="193" name="Рисунок 56" descr="C:\Users\Margarita\Desktop\картинки\58.png58">
          <a:extLst>
            <a:ext uri="{FF2B5EF4-FFF2-40B4-BE49-F238E27FC236}">
              <a16:creationId xmlns:a16="http://schemas.microsoft.com/office/drawing/2014/main" id="{273C05C8-6181-4E76-928D-3E2BE6AA0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 l="1957" t="49" r="1848" b="-49"/>
        <a:stretch>
          <a:fillRect/>
        </a:stretch>
      </xdr:blipFill>
      <xdr:spPr>
        <a:xfrm>
          <a:off x="1770530" y="55614794"/>
          <a:ext cx="111633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315685</xdr:colOff>
      <xdr:row>117</xdr:row>
      <xdr:rowOff>34898</xdr:rowOff>
    </xdr:from>
    <xdr:to>
      <xdr:col>2</xdr:col>
      <xdr:colOff>898581</xdr:colOff>
      <xdr:row>118</xdr:row>
      <xdr:rowOff>43543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20B629-D130-47B7-B97F-B4A878E4A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8" t="13004" r="20085" b="22019"/>
        <a:stretch>
          <a:fillRect/>
        </a:stretch>
      </xdr:blipFill>
      <xdr:spPr>
        <a:xfrm>
          <a:off x="2057399" y="72980069"/>
          <a:ext cx="582896" cy="748874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121</xdr:row>
      <xdr:rowOff>44823</xdr:rowOff>
    </xdr:from>
    <xdr:to>
      <xdr:col>3</xdr:col>
      <xdr:colOff>5678</xdr:colOff>
      <xdr:row>122</xdr:row>
      <xdr:rowOff>74033</xdr:rowOff>
    </xdr:to>
    <xdr:pic>
      <xdr:nvPicPr>
        <xdr:cNvPr id="196" name="Рисунок 54" descr="C:\Users\Margarita\Desktop\картинки\60.png60">
          <a:extLst>
            <a:ext uri="{FF2B5EF4-FFF2-40B4-BE49-F238E27FC236}">
              <a16:creationId xmlns:a16="http://schemas.microsoft.com/office/drawing/2014/main" id="{6C1B2148-96FA-48EF-B5C6-B3554FB2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 l="30" t="134" r="-30" b="-75"/>
        <a:stretch>
          <a:fillRect/>
        </a:stretch>
      </xdr:blipFill>
      <xdr:spPr>
        <a:xfrm>
          <a:off x="1770529" y="57037941"/>
          <a:ext cx="1171090" cy="712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33618</xdr:colOff>
      <xdr:row>122</xdr:row>
      <xdr:rowOff>67236</xdr:rowOff>
    </xdr:from>
    <xdr:to>
      <xdr:col>2</xdr:col>
      <xdr:colOff>1165188</xdr:colOff>
      <xdr:row>123</xdr:row>
      <xdr:rowOff>8965</xdr:rowOff>
    </xdr:to>
    <xdr:pic>
      <xdr:nvPicPr>
        <xdr:cNvPr id="197" name="Рисунок 59" descr="C:\Users\Margarita\Desktop\картинки\61.png61">
          <a:extLst>
            <a:ext uri="{FF2B5EF4-FFF2-40B4-BE49-F238E27FC236}">
              <a16:creationId xmlns:a16="http://schemas.microsoft.com/office/drawing/2014/main" id="{2A4DBB21-CCF5-4036-BFC1-F51949218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 l="11759" t="-49" r="11673" b="49"/>
        <a:stretch>
          <a:fillRect/>
        </a:stretch>
      </xdr:blipFill>
      <xdr:spPr>
        <a:xfrm>
          <a:off x="1770530" y="57743912"/>
          <a:ext cx="113157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33618</xdr:colOff>
      <xdr:row>124</xdr:row>
      <xdr:rowOff>205072</xdr:rowOff>
    </xdr:from>
    <xdr:to>
      <xdr:col>2</xdr:col>
      <xdr:colOff>1165860</xdr:colOff>
      <xdr:row>124</xdr:row>
      <xdr:rowOff>777240</xdr:rowOff>
    </xdr:to>
    <xdr:pic>
      <xdr:nvPicPr>
        <xdr:cNvPr id="198" name="Рисунок 197" descr="C:\Users\Margarita\Desktop\картинки\62.png62">
          <a:extLst>
            <a:ext uri="{FF2B5EF4-FFF2-40B4-BE49-F238E27FC236}">
              <a16:creationId xmlns:a16="http://schemas.microsoft.com/office/drawing/2014/main" id="{4CF1D9D1-F8CD-4A95-989D-0462FC6F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 l="8235" t="59" r="8137" b="-59"/>
        <a:stretch>
          <a:fillRect/>
        </a:stretch>
      </xdr:blipFill>
      <xdr:spPr>
        <a:xfrm>
          <a:off x="1770978" y="68602192"/>
          <a:ext cx="1132242" cy="57216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125</xdr:row>
      <xdr:rowOff>246529</xdr:rowOff>
    </xdr:from>
    <xdr:to>
      <xdr:col>3</xdr:col>
      <xdr:colOff>1047</xdr:colOff>
      <xdr:row>125</xdr:row>
      <xdr:rowOff>674519</xdr:rowOff>
    </xdr:to>
    <xdr:pic>
      <xdr:nvPicPr>
        <xdr:cNvPr id="199" name="Рисунок 198" descr="C:\Users\Margarita\Desktop\картинки\63.png63">
          <a:extLst>
            <a:ext uri="{FF2B5EF4-FFF2-40B4-BE49-F238E27FC236}">
              <a16:creationId xmlns:a16="http://schemas.microsoft.com/office/drawing/2014/main" id="{A4EB3770-9657-4448-B3EC-0A9445CD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 l="50" t="19719" r="-50" b="19719"/>
        <a:stretch>
          <a:fillRect/>
        </a:stretch>
      </xdr:blipFill>
      <xdr:spPr>
        <a:xfrm rot="20981633">
          <a:off x="1748118" y="59671323"/>
          <a:ext cx="1188870" cy="427990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126</xdr:row>
      <xdr:rowOff>89647</xdr:rowOff>
    </xdr:from>
    <xdr:to>
      <xdr:col>3</xdr:col>
      <xdr:colOff>70335</xdr:colOff>
      <xdr:row>126</xdr:row>
      <xdr:rowOff>862442</xdr:rowOff>
    </xdr:to>
    <xdr:pic>
      <xdr:nvPicPr>
        <xdr:cNvPr id="200" name="Изображение 139" descr="64">
          <a:extLst>
            <a:ext uri="{FF2B5EF4-FFF2-40B4-BE49-F238E27FC236}">
              <a16:creationId xmlns:a16="http://schemas.microsoft.com/office/drawing/2014/main" id="{3DFC977E-8305-4A50-A679-3FED3661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9323" y="60399706"/>
          <a:ext cx="1246953" cy="772795"/>
        </a:xfrm>
        <a:prstGeom prst="rect">
          <a:avLst/>
        </a:prstGeom>
      </xdr:spPr>
    </xdr:pic>
    <xdr:clientData/>
  </xdr:twoCellAnchor>
  <xdr:twoCellAnchor>
    <xdr:from>
      <xdr:col>1</xdr:col>
      <xdr:colOff>1423147</xdr:colOff>
      <xdr:row>129</xdr:row>
      <xdr:rowOff>89647</xdr:rowOff>
    </xdr:from>
    <xdr:to>
      <xdr:col>2</xdr:col>
      <xdr:colOff>1179456</xdr:colOff>
      <xdr:row>129</xdr:row>
      <xdr:rowOff>832597</xdr:rowOff>
    </xdr:to>
    <xdr:pic>
      <xdr:nvPicPr>
        <xdr:cNvPr id="202" name="Рисунок 3" descr="C:\Users\Margarita\Desktop\картинки\65.png65">
          <a:extLst>
            <a:ext uri="{FF2B5EF4-FFF2-40B4-BE49-F238E27FC236}">
              <a16:creationId xmlns:a16="http://schemas.microsoft.com/office/drawing/2014/main" id="{00A011C1-D884-40D4-AE88-C21496273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 l="57" t="1175" r="-57" b="974"/>
        <a:stretch>
          <a:fillRect/>
        </a:stretch>
      </xdr:blipFill>
      <xdr:spPr>
        <a:xfrm>
          <a:off x="1714500" y="61486676"/>
          <a:ext cx="1201868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66309</xdr:colOff>
      <xdr:row>129</xdr:row>
      <xdr:rowOff>825244</xdr:rowOff>
    </xdr:from>
    <xdr:to>
      <xdr:col>2</xdr:col>
      <xdr:colOff>1186861</xdr:colOff>
      <xdr:row>131</xdr:row>
      <xdr:rowOff>56381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315EC4ED-54A0-4512-96D6-2AF6A9BE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95155">
          <a:off x="1803221" y="62222273"/>
          <a:ext cx="1120552" cy="1091314"/>
        </a:xfrm>
        <a:prstGeom prst="rect">
          <a:avLst/>
        </a:prstGeom>
      </xdr:spPr>
    </xdr:pic>
    <xdr:clientData/>
  </xdr:twoCellAnchor>
  <xdr:twoCellAnchor>
    <xdr:from>
      <xdr:col>2</xdr:col>
      <xdr:colOff>206829</xdr:colOff>
      <xdr:row>133</xdr:row>
      <xdr:rowOff>23999</xdr:rowOff>
    </xdr:from>
    <xdr:to>
      <xdr:col>2</xdr:col>
      <xdr:colOff>1055915</xdr:colOff>
      <xdr:row>134</xdr:row>
      <xdr:rowOff>29200</xdr:rowOff>
    </xdr:to>
    <xdr:pic>
      <xdr:nvPicPr>
        <xdr:cNvPr id="204" name="Рисунок 203" descr="C:\Users\Margarita\Desktop\картинки\67.png67">
          <a:extLst>
            <a:ext uri="{FF2B5EF4-FFF2-40B4-BE49-F238E27FC236}">
              <a16:creationId xmlns:a16="http://schemas.microsoft.com/office/drawing/2014/main" id="{2A261997-B7B7-416C-8A33-43250C04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 l="259" t="-40" r="142" b="40"/>
        <a:stretch>
          <a:fillRect/>
        </a:stretch>
      </xdr:blipFill>
      <xdr:spPr>
        <a:xfrm>
          <a:off x="1948543" y="78488228"/>
          <a:ext cx="849086" cy="876058"/>
        </a:xfrm>
        <a:prstGeom prst="rect">
          <a:avLst/>
        </a:prstGeom>
      </xdr:spPr>
    </xdr:pic>
    <xdr:clientData/>
  </xdr:twoCellAnchor>
  <xdr:twoCellAnchor>
    <xdr:from>
      <xdr:col>2</xdr:col>
      <xdr:colOff>67235</xdr:colOff>
      <xdr:row>135</xdr:row>
      <xdr:rowOff>44823</xdr:rowOff>
    </xdr:from>
    <xdr:to>
      <xdr:col>2</xdr:col>
      <xdr:colOff>1183565</xdr:colOff>
      <xdr:row>135</xdr:row>
      <xdr:rowOff>809363</xdr:rowOff>
    </xdr:to>
    <xdr:pic>
      <xdr:nvPicPr>
        <xdr:cNvPr id="205" name="Рисунок 43" descr="C:\Users\Margarita\Desktop\картинки\67.png67">
          <a:extLst>
            <a:ext uri="{FF2B5EF4-FFF2-40B4-BE49-F238E27FC236}">
              <a16:creationId xmlns:a16="http://schemas.microsoft.com/office/drawing/2014/main" id="{A89B0324-6F0B-4375-8E28-49D1CE9C2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 l="29" t="3624" r="-29" b="3624"/>
        <a:stretch>
          <a:fillRect/>
        </a:stretch>
      </xdr:blipFill>
      <xdr:spPr>
        <a:xfrm>
          <a:off x="1804147" y="64478647"/>
          <a:ext cx="111633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112059</xdr:colOff>
      <xdr:row>137</xdr:row>
      <xdr:rowOff>89647</xdr:rowOff>
    </xdr:from>
    <xdr:to>
      <xdr:col>2</xdr:col>
      <xdr:colOff>1168064</xdr:colOff>
      <xdr:row>137</xdr:row>
      <xdr:rowOff>833232</xdr:rowOff>
    </xdr:to>
    <xdr:pic>
      <xdr:nvPicPr>
        <xdr:cNvPr id="206" name="Рисунок 49" descr="C:\Users\Margarita\Desktop\картинки\70.png70">
          <a:extLst>
            <a:ext uri="{FF2B5EF4-FFF2-40B4-BE49-F238E27FC236}">
              <a16:creationId xmlns:a16="http://schemas.microsoft.com/office/drawing/2014/main" id="{7BE373B8-FD68-4587-BC67-141910260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 l="30" t="3525" r="-30" b="3366"/>
        <a:stretch>
          <a:fillRect/>
        </a:stretch>
      </xdr:blipFill>
      <xdr:spPr>
        <a:xfrm>
          <a:off x="1848971" y="65386323"/>
          <a:ext cx="1056005" cy="743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78441</xdr:colOff>
      <xdr:row>138</xdr:row>
      <xdr:rowOff>89647</xdr:rowOff>
    </xdr:from>
    <xdr:to>
      <xdr:col>3</xdr:col>
      <xdr:colOff>12887</xdr:colOff>
      <xdr:row>138</xdr:row>
      <xdr:rowOff>725917</xdr:rowOff>
    </xdr:to>
    <xdr:pic>
      <xdr:nvPicPr>
        <xdr:cNvPr id="207" name="Изображение 140" descr="C:\Users\Margarita\Desktop\картинки\71.png71">
          <a:extLst>
            <a:ext uri="{FF2B5EF4-FFF2-40B4-BE49-F238E27FC236}">
              <a16:creationId xmlns:a16="http://schemas.microsoft.com/office/drawing/2014/main" id="{04526DF5-E8C8-4501-8FE6-D92C48CB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 l="550" r="442"/>
        <a:stretch>
          <a:fillRect/>
        </a:stretch>
      </xdr:blipFill>
      <xdr:spPr>
        <a:xfrm>
          <a:off x="1815353" y="66249176"/>
          <a:ext cx="1133475" cy="63627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142</xdr:row>
      <xdr:rowOff>56029</xdr:rowOff>
    </xdr:from>
    <xdr:to>
      <xdr:col>3</xdr:col>
      <xdr:colOff>43031</xdr:colOff>
      <xdr:row>142</xdr:row>
      <xdr:rowOff>896134</xdr:rowOff>
    </xdr:to>
    <xdr:pic>
      <xdr:nvPicPr>
        <xdr:cNvPr id="208" name="Изображение 141" descr="C:\Users\Margarita\Desktop\картинки\72.png72">
          <a:extLst>
            <a:ext uri="{FF2B5EF4-FFF2-40B4-BE49-F238E27FC236}">
              <a16:creationId xmlns:a16="http://schemas.microsoft.com/office/drawing/2014/main" id="{A55B5550-44C4-44B8-8C86-83A85E479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 l="539" t="-38" r="444" b="38"/>
        <a:stretch>
          <a:fillRect/>
        </a:stretch>
      </xdr:blipFill>
      <xdr:spPr>
        <a:xfrm>
          <a:off x="1759324" y="67235294"/>
          <a:ext cx="1219648" cy="8401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98089</xdr:colOff>
      <xdr:row>144</xdr:row>
      <xdr:rowOff>805815</xdr:rowOff>
    </xdr:to>
    <xdr:pic>
      <xdr:nvPicPr>
        <xdr:cNvPr id="210" name="Изображение 142" descr="C:\Users\Margarita\Desktop\картинки\73.png73">
          <a:extLst>
            <a:ext uri="{FF2B5EF4-FFF2-40B4-BE49-F238E27FC236}">
              <a16:creationId xmlns:a16="http://schemas.microsoft.com/office/drawing/2014/main" id="{7CF84033-5E41-43A3-A0B5-B32BD5F9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 l="754" t="79" r="665" b="-79"/>
        <a:stretch>
          <a:fillRect/>
        </a:stretch>
      </xdr:blipFill>
      <xdr:spPr>
        <a:xfrm rot="21120000">
          <a:off x="1736912" y="68232618"/>
          <a:ext cx="1297118" cy="805815"/>
        </a:xfrm>
        <a:prstGeom prst="rect">
          <a:avLst/>
        </a:prstGeom>
      </xdr:spPr>
    </xdr:pic>
    <xdr:clientData/>
  </xdr:twoCellAnchor>
  <xdr:twoCellAnchor>
    <xdr:from>
      <xdr:col>2</xdr:col>
      <xdr:colOff>33619</xdr:colOff>
      <xdr:row>146</xdr:row>
      <xdr:rowOff>67235</xdr:rowOff>
    </xdr:from>
    <xdr:to>
      <xdr:col>3</xdr:col>
      <xdr:colOff>13150</xdr:colOff>
      <xdr:row>147</xdr:row>
      <xdr:rowOff>27230</xdr:rowOff>
    </xdr:to>
    <xdr:pic>
      <xdr:nvPicPr>
        <xdr:cNvPr id="211" name="Рисунок 210" descr="C:\Users\Margarita\Desktop\картинки\74.png74">
          <a:extLst>
            <a:ext uri="{FF2B5EF4-FFF2-40B4-BE49-F238E27FC236}">
              <a16:creationId xmlns:a16="http://schemas.microsoft.com/office/drawing/2014/main" id="{5D9B434A-E437-4816-B04E-1DE017F9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 l="5134" t="-43" r="5037" b="43"/>
        <a:stretch>
          <a:fillRect/>
        </a:stretch>
      </xdr:blipFill>
      <xdr:spPr>
        <a:xfrm rot="21300000">
          <a:off x="1770531" y="69308382"/>
          <a:ext cx="1178560" cy="744407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147</xdr:row>
      <xdr:rowOff>0</xdr:rowOff>
    </xdr:from>
    <xdr:to>
      <xdr:col>3</xdr:col>
      <xdr:colOff>11020</xdr:colOff>
      <xdr:row>148</xdr:row>
      <xdr:rowOff>35112</xdr:rowOff>
    </xdr:to>
    <xdr:pic>
      <xdr:nvPicPr>
        <xdr:cNvPr id="213" name="Рисунок 48" descr="C:\Users\Margarita\Desktop\картинки\75.png75">
          <a:extLst>
            <a:ext uri="{FF2B5EF4-FFF2-40B4-BE49-F238E27FC236}">
              <a16:creationId xmlns:a16="http://schemas.microsoft.com/office/drawing/2014/main" id="{C4B2DDEB-11EA-419F-8B6A-95EAA5A91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 l="8196" r="8108"/>
        <a:stretch>
          <a:fillRect/>
        </a:stretch>
      </xdr:blipFill>
      <xdr:spPr>
        <a:xfrm rot="21120000">
          <a:off x="1781736" y="70025559"/>
          <a:ext cx="1165225" cy="819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33617</xdr:colOff>
      <xdr:row>148</xdr:row>
      <xdr:rowOff>56030</xdr:rowOff>
    </xdr:from>
    <xdr:to>
      <xdr:col>3</xdr:col>
      <xdr:colOff>87891</xdr:colOff>
      <xdr:row>148</xdr:row>
      <xdr:rowOff>815490</xdr:rowOff>
    </xdr:to>
    <xdr:pic>
      <xdr:nvPicPr>
        <xdr:cNvPr id="215" name="Изображение 143" descr="C:\Users\Margarita\Desktop\картинки\76.png76">
          <a:extLst>
            <a:ext uri="{FF2B5EF4-FFF2-40B4-BE49-F238E27FC236}">
              <a16:creationId xmlns:a16="http://schemas.microsoft.com/office/drawing/2014/main" id="{BDD31291-982A-47D5-A710-E7B1733E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 l="47" t="413" r="-47" b="247"/>
        <a:stretch>
          <a:fillRect/>
        </a:stretch>
      </xdr:blipFill>
      <xdr:spPr>
        <a:xfrm rot="21240000">
          <a:off x="1770529" y="70866001"/>
          <a:ext cx="1253303" cy="759460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149</xdr:row>
      <xdr:rowOff>67236</xdr:rowOff>
    </xdr:from>
    <xdr:to>
      <xdr:col>3</xdr:col>
      <xdr:colOff>28912</xdr:colOff>
      <xdr:row>149</xdr:row>
      <xdr:rowOff>737161</xdr:rowOff>
    </xdr:to>
    <xdr:pic>
      <xdr:nvPicPr>
        <xdr:cNvPr id="216" name="Рисунок 215" descr="C:\Users\Margarita\Desktop\картинки\77.png77">
          <a:extLst>
            <a:ext uri="{FF2B5EF4-FFF2-40B4-BE49-F238E27FC236}">
              <a16:creationId xmlns:a16="http://schemas.microsoft.com/office/drawing/2014/main" id="{5BA72530-6E8D-441A-A8F1-353B1CA0B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 l="24" t="2319" r="-24" b="2319"/>
        <a:stretch>
          <a:fillRect/>
        </a:stretch>
      </xdr:blipFill>
      <xdr:spPr>
        <a:xfrm rot="21060000">
          <a:off x="1759325" y="71717648"/>
          <a:ext cx="1205528" cy="669925"/>
        </a:xfrm>
        <a:prstGeom prst="rect">
          <a:avLst/>
        </a:prstGeom>
      </xdr:spPr>
    </xdr:pic>
    <xdr:clientData/>
  </xdr:twoCellAnchor>
  <xdr:twoCellAnchor>
    <xdr:from>
      <xdr:col>1</xdr:col>
      <xdr:colOff>1413847</xdr:colOff>
      <xdr:row>151</xdr:row>
      <xdr:rowOff>56030</xdr:rowOff>
    </xdr:from>
    <xdr:to>
      <xdr:col>3</xdr:col>
      <xdr:colOff>19237</xdr:colOff>
      <xdr:row>151</xdr:row>
      <xdr:rowOff>821055</xdr:rowOff>
    </xdr:to>
    <xdr:pic>
      <xdr:nvPicPr>
        <xdr:cNvPr id="217" name="Изображение 144" descr="C:\Users\Margarita\Desktop\картинки\78.png78">
          <a:extLst>
            <a:ext uri="{FF2B5EF4-FFF2-40B4-BE49-F238E27FC236}">
              <a16:creationId xmlns:a16="http://schemas.microsoft.com/office/drawing/2014/main" id="{DBEB73CF-F821-4578-9E08-1C426B32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 l="23" t="194" r="-23" b="34"/>
        <a:stretch>
          <a:fillRect/>
        </a:stretch>
      </xdr:blipFill>
      <xdr:spPr>
        <a:xfrm>
          <a:off x="1705200" y="72703765"/>
          <a:ext cx="1249978" cy="76502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153</xdr:row>
      <xdr:rowOff>0</xdr:rowOff>
    </xdr:from>
    <xdr:to>
      <xdr:col>2</xdr:col>
      <xdr:colOff>1048385</xdr:colOff>
      <xdr:row>153</xdr:row>
      <xdr:rowOff>825201</xdr:rowOff>
    </xdr:to>
    <xdr:pic>
      <xdr:nvPicPr>
        <xdr:cNvPr id="218" name="Рисунок 217" descr="C:\Users\Margarita\Desktop\картинки\79.png79">
          <a:extLst>
            <a:ext uri="{FF2B5EF4-FFF2-40B4-BE49-F238E27FC236}">
              <a16:creationId xmlns:a16="http://schemas.microsoft.com/office/drawing/2014/main" id="{6217F3A4-9F97-4968-AB9F-B975C4666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 l="2501" t="-39" r="2361" b="39"/>
        <a:stretch>
          <a:fillRect/>
        </a:stretch>
      </xdr:blipFill>
      <xdr:spPr>
        <a:xfrm>
          <a:off x="1927412" y="73488176"/>
          <a:ext cx="857885" cy="82520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154</xdr:row>
      <xdr:rowOff>67235</xdr:rowOff>
    </xdr:from>
    <xdr:to>
      <xdr:col>2</xdr:col>
      <xdr:colOff>1198021</xdr:colOff>
      <xdr:row>154</xdr:row>
      <xdr:rowOff>877495</xdr:rowOff>
    </xdr:to>
    <xdr:pic>
      <xdr:nvPicPr>
        <xdr:cNvPr id="219" name="Рисунок 218" descr="C:\Users\Margarita\Desktop\картинки\80.png80">
          <a:extLst>
            <a:ext uri="{FF2B5EF4-FFF2-40B4-BE49-F238E27FC236}">
              <a16:creationId xmlns:a16="http://schemas.microsoft.com/office/drawing/2014/main" id="{547992AD-94D7-4C64-9D10-AF9B5D00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 l="758" t="79" r="659" b="-79"/>
        <a:stretch>
          <a:fillRect/>
        </a:stretch>
      </xdr:blipFill>
      <xdr:spPr>
        <a:xfrm rot="20940000">
          <a:off x="1748118" y="74395853"/>
          <a:ext cx="1186815" cy="810260"/>
        </a:xfrm>
        <a:prstGeom prst="rect">
          <a:avLst/>
        </a:prstGeom>
      </xdr:spPr>
    </xdr:pic>
    <xdr:clientData/>
  </xdr:twoCellAnchor>
  <xdr:twoCellAnchor>
    <xdr:from>
      <xdr:col>2</xdr:col>
      <xdr:colOff>134470</xdr:colOff>
      <xdr:row>156</xdr:row>
      <xdr:rowOff>33618</xdr:rowOff>
    </xdr:from>
    <xdr:to>
      <xdr:col>2</xdr:col>
      <xdr:colOff>1085065</xdr:colOff>
      <xdr:row>156</xdr:row>
      <xdr:rowOff>829908</xdr:rowOff>
    </xdr:to>
    <xdr:pic>
      <xdr:nvPicPr>
        <xdr:cNvPr id="220" name="Рисунок 34" descr="C:\Users\Margarita\Desktop\картинки\81.png81">
          <a:extLst>
            <a:ext uri="{FF2B5EF4-FFF2-40B4-BE49-F238E27FC236}">
              <a16:creationId xmlns:a16="http://schemas.microsoft.com/office/drawing/2014/main" id="{B40BDD8B-2AB1-4141-8B76-53EBF9380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 l="33" t="1780" r="-33" b="1626"/>
        <a:stretch>
          <a:fillRect/>
        </a:stretch>
      </xdr:blipFill>
      <xdr:spPr>
        <a:xfrm>
          <a:off x="1871382" y="75471618"/>
          <a:ext cx="950595" cy="796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156</xdr:row>
      <xdr:rowOff>862853</xdr:rowOff>
    </xdr:from>
    <xdr:to>
      <xdr:col>2</xdr:col>
      <xdr:colOff>1120775</xdr:colOff>
      <xdr:row>158</xdr:row>
      <xdr:rowOff>7844</xdr:rowOff>
    </xdr:to>
    <xdr:pic>
      <xdr:nvPicPr>
        <xdr:cNvPr id="221" name="Изображение 145" descr="C:\Users\Margarita\Desktop\картинки\82.png82">
          <a:extLst>
            <a:ext uri="{FF2B5EF4-FFF2-40B4-BE49-F238E27FC236}">
              <a16:creationId xmlns:a16="http://schemas.microsoft.com/office/drawing/2014/main" id="{AB44EACC-F787-4665-9A43-874CD11A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 l="282" r="146"/>
        <a:stretch>
          <a:fillRect/>
        </a:stretch>
      </xdr:blipFill>
      <xdr:spPr>
        <a:xfrm>
          <a:off x="1927412" y="76300853"/>
          <a:ext cx="930275" cy="904315"/>
        </a:xfrm>
        <a:prstGeom prst="rect">
          <a:avLst/>
        </a:prstGeom>
      </xdr:spPr>
    </xdr:pic>
    <xdr:clientData/>
  </xdr:twoCellAnchor>
  <xdr:twoCellAnchor>
    <xdr:from>
      <xdr:col>2</xdr:col>
      <xdr:colOff>134471</xdr:colOff>
      <xdr:row>158</xdr:row>
      <xdr:rowOff>44824</xdr:rowOff>
    </xdr:from>
    <xdr:to>
      <xdr:col>3</xdr:col>
      <xdr:colOff>20022</xdr:colOff>
      <xdr:row>158</xdr:row>
      <xdr:rowOff>823969</xdr:rowOff>
    </xdr:to>
    <xdr:pic>
      <xdr:nvPicPr>
        <xdr:cNvPr id="222" name="Изображение 146" descr="C:\Users\Margarita\Desktop\картинки\83.png83">
          <a:extLst>
            <a:ext uri="{FF2B5EF4-FFF2-40B4-BE49-F238E27FC236}">
              <a16:creationId xmlns:a16="http://schemas.microsoft.com/office/drawing/2014/main" id="{9FBCDDEC-5C19-4DDE-8E7B-9D26598C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 l="259" t="41" r="149" b="-41"/>
        <a:stretch>
          <a:fillRect/>
        </a:stretch>
      </xdr:blipFill>
      <xdr:spPr>
        <a:xfrm>
          <a:off x="1871383" y="77242148"/>
          <a:ext cx="1084580" cy="779145"/>
        </a:xfrm>
        <a:prstGeom prst="rect">
          <a:avLst/>
        </a:prstGeom>
      </xdr:spPr>
    </xdr:pic>
    <xdr:clientData/>
  </xdr:twoCellAnchor>
  <xdr:twoCellAnchor>
    <xdr:from>
      <xdr:col>2</xdr:col>
      <xdr:colOff>156883</xdr:colOff>
      <xdr:row>160</xdr:row>
      <xdr:rowOff>0</xdr:rowOff>
    </xdr:from>
    <xdr:to>
      <xdr:col>2</xdr:col>
      <xdr:colOff>1005243</xdr:colOff>
      <xdr:row>161</xdr:row>
      <xdr:rowOff>18415</xdr:rowOff>
    </xdr:to>
    <xdr:pic>
      <xdr:nvPicPr>
        <xdr:cNvPr id="235" name="Изображение 148" descr="C:\Users\Margarita\Desktop\картинки\85.png85">
          <a:extLst>
            <a:ext uri="{FF2B5EF4-FFF2-40B4-BE49-F238E27FC236}">
              <a16:creationId xmlns:a16="http://schemas.microsoft.com/office/drawing/2014/main" id="{BE6D94EC-5124-41A1-9E69-68CA9EF2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 l="400" t="36" r="251" b="-36"/>
        <a:stretch>
          <a:fillRect/>
        </a:stretch>
      </xdr:blipFill>
      <xdr:spPr>
        <a:xfrm>
          <a:off x="1893795" y="78205853"/>
          <a:ext cx="848360" cy="881268"/>
        </a:xfrm>
        <a:prstGeom prst="rect">
          <a:avLst/>
        </a:prstGeom>
      </xdr:spPr>
    </xdr:pic>
    <xdr:clientData/>
  </xdr:twoCellAnchor>
  <xdr:twoCellAnchor>
    <xdr:from>
      <xdr:col>2</xdr:col>
      <xdr:colOff>67237</xdr:colOff>
      <xdr:row>162</xdr:row>
      <xdr:rowOff>44824</xdr:rowOff>
    </xdr:from>
    <xdr:to>
      <xdr:col>3</xdr:col>
      <xdr:colOff>49308</xdr:colOff>
      <xdr:row>162</xdr:row>
      <xdr:rowOff>841749</xdr:rowOff>
    </xdr:to>
    <xdr:pic>
      <xdr:nvPicPr>
        <xdr:cNvPr id="244" name="Рисунок 243" descr="C:\Users\Margarita\Desktop\картинки\86.png86">
          <a:extLst>
            <a:ext uri="{FF2B5EF4-FFF2-40B4-BE49-F238E27FC236}">
              <a16:creationId xmlns:a16="http://schemas.microsoft.com/office/drawing/2014/main" id="{639092C0-CD33-4D93-8767-EAD8D778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 l="2438" t="80" r="2343" b="-80"/>
        <a:stretch>
          <a:fillRect/>
        </a:stretch>
      </xdr:blipFill>
      <xdr:spPr>
        <a:xfrm rot="21120000">
          <a:off x="1804149" y="79270412"/>
          <a:ext cx="1181100" cy="796925"/>
        </a:xfrm>
        <a:prstGeom prst="rect">
          <a:avLst/>
        </a:prstGeom>
      </xdr:spPr>
    </xdr:pic>
    <xdr:clientData/>
  </xdr:twoCellAnchor>
  <xdr:twoCellAnchor>
    <xdr:from>
      <xdr:col>1</xdr:col>
      <xdr:colOff>1445558</xdr:colOff>
      <xdr:row>165</xdr:row>
      <xdr:rowOff>134470</xdr:rowOff>
    </xdr:from>
    <xdr:to>
      <xdr:col>3</xdr:col>
      <xdr:colOff>53638</xdr:colOff>
      <xdr:row>165</xdr:row>
      <xdr:rowOff>743435</xdr:rowOff>
    </xdr:to>
    <xdr:pic>
      <xdr:nvPicPr>
        <xdr:cNvPr id="261" name="Изображение 150" descr="C:\Users\Margarita\Desktop\картинки\88.png88">
          <a:extLst>
            <a:ext uri="{FF2B5EF4-FFF2-40B4-BE49-F238E27FC236}">
              <a16:creationId xmlns:a16="http://schemas.microsoft.com/office/drawing/2014/main" id="{0F961E72-5125-4C76-80A3-C33D115B7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 l="23" t="670" r="-23" b="464"/>
        <a:stretch>
          <a:fillRect/>
        </a:stretch>
      </xdr:blipFill>
      <xdr:spPr>
        <a:xfrm rot="21000000">
          <a:off x="1736911" y="81242646"/>
          <a:ext cx="1252668" cy="608965"/>
        </a:xfrm>
        <a:prstGeom prst="rect">
          <a:avLst/>
        </a:prstGeom>
      </xdr:spPr>
    </xdr:pic>
    <xdr:clientData/>
  </xdr:twoCellAnchor>
  <xdr:twoCellAnchor>
    <xdr:from>
      <xdr:col>1</xdr:col>
      <xdr:colOff>1454275</xdr:colOff>
      <xdr:row>167</xdr:row>
      <xdr:rowOff>135094</xdr:rowOff>
    </xdr:from>
    <xdr:to>
      <xdr:col>3</xdr:col>
      <xdr:colOff>56005</xdr:colOff>
      <xdr:row>167</xdr:row>
      <xdr:rowOff>755489</xdr:rowOff>
    </xdr:to>
    <xdr:pic>
      <xdr:nvPicPr>
        <xdr:cNvPr id="266" name="Изображение 151" descr="C:\Users\Margarita\Desktop\картинки\89.png89">
          <a:extLst>
            <a:ext uri="{FF2B5EF4-FFF2-40B4-BE49-F238E27FC236}">
              <a16:creationId xmlns:a16="http://schemas.microsoft.com/office/drawing/2014/main" id="{2C6CE3CE-F8D2-4075-81A2-17EFDE4B7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509" t="-51" r="417" b="51"/>
        <a:stretch>
          <a:fillRect/>
        </a:stretch>
      </xdr:blipFill>
      <xdr:spPr>
        <a:xfrm rot="20880000">
          <a:off x="1771775" y="91977261"/>
          <a:ext cx="1448647" cy="62039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2</xdr:col>
      <xdr:colOff>1161602</xdr:colOff>
      <xdr:row>172</xdr:row>
      <xdr:rowOff>32160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365E381C-6539-4624-AE9A-F11FE584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912" y="84032912"/>
          <a:ext cx="1161602" cy="895013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171</xdr:row>
      <xdr:rowOff>750795</xdr:rowOff>
    </xdr:from>
    <xdr:to>
      <xdr:col>2</xdr:col>
      <xdr:colOff>1093390</xdr:colOff>
      <xdr:row>173</xdr:row>
      <xdr:rowOff>42724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D79C97B7-A3EC-4880-BBE5-5273E8E9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85317">
          <a:off x="1792943" y="84783707"/>
          <a:ext cx="1037359" cy="101763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2</xdr:col>
      <xdr:colOff>1160640</xdr:colOff>
      <xdr:row>175</xdr:row>
      <xdr:rowOff>91551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BED32EFC-090B-4EF9-9460-59D56AB63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912" y="85915500"/>
          <a:ext cx="1160640" cy="7078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175</xdr:row>
      <xdr:rowOff>89647</xdr:rowOff>
    </xdr:from>
    <xdr:to>
      <xdr:col>3</xdr:col>
      <xdr:colOff>16200</xdr:colOff>
      <xdr:row>175</xdr:row>
      <xdr:rowOff>605118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939BB3F9-F2AE-4F21-AF44-91C6845E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912" y="86621471"/>
          <a:ext cx="1215229" cy="515471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177</xdr:row>
      <xdr:rowOff>44824</xdr:rowOff>
    </xdr:from>
    <xdr:to>
      <xdr:col>2</xdr:col>
      <xdr:colOff>1190521</xdr:colOff>
      <xdr:row>177</xdr:row>
      <xdr:rowOff>807044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4FBB3D86-953A-4FF7-BE97-B9BE9B01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75460" y="98441884"/>
          <a:ext cx="1152421" cy="762220"/>
        </a:xfrm>
        <a:prstGeom prst="rect">
          <a:avLst/>
        </a:prstGeom>
      </xdr:spPr>
    </xdr:pic>
    <xdr:clientData/>
  </xdr:twoCellAnchor>
  <xdr:twoCellAnchor>
    <xdr:from>
      <xdr:col>2</xdr:col>
      <xdr:colOff>237228</xdr:colOff>
      <xdr:row>179</xdr:row>
      <xdr:rowOff>13110</xdr:rowOff>
    </xdr:from>
    <xdr:to>
      <xdr:col>2</xdr:col>
      <xdr:colOff>1131794</xdr:colOff>
      <xdr:row>180</xdr:row>
      <xdr:rowOff>8864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9A7CAD98-87F9-4992-BD15-E319361A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74140" y="88393904"/>
          <a:ext cx="894566" cy="858607"/>
        </a:xfrm>
        <a:prstGeom prst="rect">
          <a:avLst/>
        </a:prstGeom>
      </xdr:spPr>
    </xdr:pic>
    <xdr:clientData/>
  </xdr:twoCellAnchor>
  <xdr:twoCellAnchor>
    <xdr:from>
      <xdr:col>2</xdr:col>
      <xdr:colOff>112059</xdr:colOff>
      <xdr:row>180</xdr:row>
      <xdr:rowOff>0</xdr:rowOff>
    </xdr:from>
    <xdr:to>
      <xdr:col>2</xdr:col>
      <xdr:colOff>1090780</xdr:colOff>
      <xdr:row>181</xdr:row>
      <xdr:rowOff>59166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8A56E623-9222-4CF1-AF31-3E7FDB0F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1" y="89243647"/>
          <a:ext cx="978721" cy="922019"/>
        </a:xfrm>
        <a:prstGeom prst="rect">
          <a:avLst/>
        </a:prstGeom>
      </xdr:spPr>
    </xdr:pic>
    <xdr:clientData/>
  </xdr:twoCellAnchor>
  <xdr:twoCellAnchor>
    <xdr:from>
      <xdr:col>2</xdr:col>
      <xdr:colOff>197896</xdr:colOff>
      <xdr:row>181</xdr:row>
      <xdr:rowOff>7397</xdr:rowOff>
    </xdr:from>
    <xdr:to>
      <xdr:col>2</xdr:col>
      <xdr:colOff>1100112</xdr:colOff>
      <xdr:row>182</xdr:row>
      <xdr:rowOff>9302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7CF9D911-40F7-4DFB-9087-C781AA279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808" y="90113897"/>
          <a:ext cx="902216" cy="864758"/>
        </a:xfrm>
        <a:prstGeom prst="rect">
          <a:avLst/>
        </a:prstGeom>
      </xdr:spPr>
    </xdr:pic>
    <xdr:clientData/>
  </xdr:twoCellAnchor>
  <xdr:twoCellAnchor>
    <xdr:from>
      <xdr:col>2</xdr:col>
      <xdr:colOff>178799</xdr:colOff>
      <xdr:row>183</xdr:row>
      <xdr:rowOff>35522</xdr:rowOff>
    </xdr:from>
    <xdr:to>
      <xdr:col>2</xdr:col>
      <xdr:colOff>1008529</xdr:colOff>
      <xdr:row>184</xdr:row>
      <xdr:rowOff>26109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C1C636A1-2D79-4ACE-BEFC-9B837D56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11" y="91161757"/>
          <a:ext cx="829730" cy="1077558"/>
        </a:xfrm>
        <a:prstGeom prst="rect">
          <a:avLst/>
        </a:prstGeom>
      </xdr:spPr>
    </xdr:pic>
    <xdr:clientData/>
  </xdr:twoCellAnchor>
  <xdr:twoCellAnchor>
    <xdr:from>
      <xdr:col>2</xdr:col>
      <xdr:colOff>179147</xdr:colOff>
      <xdr:row>184</xdr:row>
      <xdr:rowOff>42334</xdr:rowOff>
    </xdr:from>
    <xdr:to>
      <xdr:col>2</xdr:col>
      <xdr:colOff>935926</xdr:colOff>
      <xdr:row>184</xdr:row>
      <xdr:rowOff>903381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E557492B-1521-47AC-A49B-4FA169A21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2397" y="102859417"/>
          <a:ext cx="756779" cy="861047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189</xdr:row>
      <xdr:rowOff>11206</xdr:rowOff>
    </xdr:from>
    <xdr:to>
      <xdr:col>2</xdr:col>
      <xdr:colOff>1141095</xdr:colOff>
      <xdr:row>190</xdr:row>
      <xdr:rowOff>1900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65BA3E89-DB11-418D-8573-01F2081E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6" y="94241471"/>
          <a:ext cx="1096271" cy="808723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192</xdr:row>
      <xdr:rowOff>33617</xdr:rowOff>
    </xdr:from>
    <xdr:to>
      <xdr:col>2</xdr:col>
      <xdr:colOff>1075279</xdr:colOff>
      <xdr:row>192</xdr:row>
      <xdr:rowOff>983577</xdr:rowOff>
    </xdr:to>
    <xdr:pic>
      <xdr:nvPicPr>
        <xdr:cNvPr id="283" name="Рисунок 79" descr="C:\Users\Margarita\Desktop\картинки\104.png104">
          <a:extLst>
            <a:ext uri="{FF2B5EF4-FFF2-40B4-BE49-F238E27FC236}">
              <a16:creationId xmlns:a16="http://schemas.microsoft.com/office/drawing/2014/main" id="{846A11EE-CD4E-40B2-AE13-A2D3FC32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 l="-40" t="1409" r="40" b="1261"/>
        <a:stretch>
          <a:fillRect/>
        </a:stretch>
      </xdr:blipFill>
      <xdr:spPr>
        <a:xfrm>
          <a:off x="1916206" y="96224911"/>
          <a:ext cx="895985" cy="94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224118</xdr:colOff>
      <xdr:row>193</xdr:row>
      <xdr:rowOff>0</xdr:rowOff>
    </xdr:from>
    <xdr:to>
      <xdr:col>2</xdr:col>
      <xdr:colOff>1101053</xdr:colOff>
      <xdr:row>194</xdr:row>
      <xdr:rowOff>19686</xdr:rowOff>
    </xdr:to>
    <xdr:pic>
      <xdr:nvPicPr>
        <xdr:cNvPr id="284" name="Рисунок 77" descr="C:\Users\Margarita\Desktop\картинки\105.png105">
          <a:extLst>
            <a:ext uri="{FF2B5EF4-FFF2-40B4-BE49-F238E27FC236}">
              <a16:creationId xmlns:a16="http://schemas.microsoft.com/office/drawing/2014/main" id="{8805E594-1545-420F-9AB3-F30DF53A2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 l="871" t="38" r="871" b="-38"/>
        <a:stretch>
          <a:fillRect/>
        </a:stretch>
      </xdr:blipFill>
      <xdr:spPr>
        <a:xfrm>
          <a:off x="1961030" y="97177412"/>
          <a:ext cx="876935" cy="1005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78441</xdr:colOff>
      <xdr:row>195</xdr:row>
      <xdr:rowOff>56029</xdr:rowOff>
    </xdr:from>
    <xdr:to>
      <xdr:col>2</xdr:col>
      <xdr:colOff>1084281</xdr:colOff>
      <xdr:row>195</xdr:row>
      <xdr:rowOff>882799</xdr:rowOff>
    </xdr:to>
    <xdr:pic>
      <xdr:nvPicPr>
        <xdr:cNvPr id="285" name="Рисунок 74" descr="C:\Users\Margarita\Desktop\картинки\106.png106">
          <a:extLst>
            <a:ext uri="{FF2B5EF4-FFF2-40B4-BE49-F238E27FC236}">
              <a16:creationId xmlns:a16="http://schemas.microsoft.com/office/drawing/2014/main" id="{33E6D0E4-A1F3-48F3-A089-A96B3F68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 t="7083" b="6952"/>
        <a:stretch>
          <a:fillRect/>
        </a:stretch>
      </xdr:blipFill>
      <xdr:spPr>
        <a:xfrm>
          <a:off x="1815353" y="98376441"/>
          <a:ext cx="1005840" cy="826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89647</xdr:colOff>
      <xdr:row>196</xdr:row>
      <xdr:rowOff>22411</xdr:rowOff>
    </xdr:from>
    <xdr:to>
      <xdr:col>2</xdr:col>
      <xdr:colOff>1063737</xdr:colOff>
      <xdr:row>196</xdr:row>
      <xdr:rowOff>859341</xdr:rowOff>
    </xdr:to>
    <xdr:pic>
      <xdr:nvPicPr>
        <xdr:cNvPr id="286" name="Рисунок 75" descr="C:\Users\Margarita\Desktop\картинки\107.png107">
          <a:extLst>
            <a:ext uri="{FF2B5EF4-FFF2-40B4-BE49-F238E27FC236}">
              <a16:creationId xmlns:a16="http://schemas.microsoft.com/office/drawing/2014/main" id="{0234B291-E745-45E1-A75E-9FC8797E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 l="-34" t="7479" r="34" b="7343"/>
        <a:stretch>
          <a:fillRect/>
        </a:stretch>
      </xdr:blipFill>
      <xdr:spPr>
        <a:xfrm>
          <a:off x="1826559" y="99261705"/>
          <a:ext cx="974090" cy="83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112059</xdr:colOff>
      <xdr:row>197</xdr:row>
      <xdr:rowOff>78441</xdr:rowOff>
    </xdr:from>
    <xdr:to>
      <xdr:col>2</xdr:col>
      <xdr:colOff>1102659</xdr:colOff>
      <xdr:row>197</xdr:row>
      <xdr:rowOff>905211</xdr:rowOff>
    </xdr:to>
    <xdr:pic>
      <xdr:nvPicPr>
        <xdr:cNvPr id="287" name="Рисунок 76" descr="C:\Users\Margarita\Desktop\картинки\108.png108">
          <a:extLst>
            <a:ext uri="{FF2B5EF4-FFF2-40B4-BE49-F238E27FC236}">
              <a16:creationId xmlns:a16="http://schemas.microsoft.com/office/drawing/2014/main" id="{A9D837AF-C998-483D-B52C-ACCC8147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 t="891" b="891"/>
        <a:stretch>
          <a:fillRect/>
        </a:stretch>
      </xdr:blipFill>
      <xdr:spPr>
        <a:xfrm>
          <a:off x="1848971" y="100214206"/>
          <a:ext cx="990600" cy="826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459000</xdr:colOff>
      <xdr:row>198</xdr:row>
      <xdr:rowOff>174170</xdr:rowOff>
    </xdr:from>
    <xdr:to>
      <xdr:col>2</xdr:col>
      <xdr:colOff>939389</xdr:colOff>
      <xdr:row>200</xdr:row>
      <xdr:rowOff>821</xdr:rowOff>
    </xdr:to>
    <xdr:pic>
      <xdr:nvPicPr>
        <xdr:cNvPr id="288" name="Изображение 2" descr="109">
          <a:extLst>
            <a:ext uri="{FF2B5EF4-FFF2-40B4-BE49-F238E27FC236}">
              <a16:creationId xmlns:a16="http://schemas.microsoft.com/office/drawing/2014/main" id="{5998F8D2-54E5-48A1-A58C-4739C451E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00714" y="113494456"/>
          <a:ext cx="480389" cy="817251"/>
        </a:xfrm>
        <a:prstGeom prst="rect">
          <a:avLst/>
        </a:prstGeom>
      </xdr:spPr>
    </xdr:pic>
    <xdr:clientData/>
  </xdr:twoCellAnchor>
  <xdr:twoCellAnchor>
    <xdr:from>
      <xdr:col>2</xdr:col>
      <xdr:colOff>458800</xdr:colOff>
      <xdr:row>199</xdr:row>
      <xdr:rowOff>762321</xdr:rowOff>
    </xdr:from>
    <xdr:to>
      <xdr:col>2</xdr:col>
      <xdr:colOff>933609</xdr:colOff>
      <xdr:row>200</xdr:row>
      <xdr:rowOff>794657</xdr:rowOff>
    </xdr:to>
    <xdr:pic>
      <xdr:nvPicPr>
        <xdr:cNvPr id="289" name="Изображение 8" descr="110">
          <a:extLst>
            <a:ext uri="{FF2B5EF4-FFF2-40B4-BE49-F238E27FC236}">
              <a16:creationId xmlns:a16="http://schemas.microsoft.com/office/drawing/2014/main" id="{B342EB25-8F59-4219-AB53-99CA7263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200514" y="114267664"/>
          <a:ext cx="474809" cy="837879"/>
        </a:xfrm>
        <a:prstGeom prst="rect">
          <a:avLst/>
        </a:prstGeom>
      </xdr:spPr>
    </xdr:pic>
    <xdr:clientData/>
  </xdr:twoCellAnchor>
  <xdr:twoCellAnchor>
    <xdr:from>
      <xdr:col>2</xdr:col>
      <xdr:colOff>270933</xdr:colOff>
      <xdr:row>26</xdr:row>
      <xdr:rowOff>51544</xdr:rowOff>
    </xdr:from>
    <xdr:to>
      <xdr:col>2</xdr:col>
      <xdr:colOff>838200</xdr:colOff>
      <xdr:row>26</xdr:row>
      <xdr:rowOff>965944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7A91C6D-8CC5-4789-9C4C-AC5AD0BF5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006600" y="14715811"/>
          <a:ext cx="567267" cy="935412"/>
        </a:xfrm>
        <a:prstGeom prst="rect">
          <a:avLst/>
        </a:prstGeom>
      </xdr:spPr>
    </xdr:pic>
    <xdr:clientData/>
  </xdr:twoCellAnchor>
  <xdr:twoCellAnchor>
    <xdr:from>
      <xdr:col>2</xdr:col>
      <xdr:colOff>355994</xdr:colOff>
      <xdr:row>28</xdr:row>
      <xdr:rowOff>18309</xdr:rowOff>
    </xdr:from>
    <xdr:to>
      <xdr:col>2</xdr:col>
      <xdr:colOff>931515</xdr:colOff>
      <xdr:row>28</xdr:row>
      <xdr:rowOff>968693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6801576-E8F7-4EE7-A0C7-17EC81DC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084101" y="18632880"/>
          <a:ext cx="583141" cy="950384"/>
        </a:xfrm>
        <a:prstGeom prst="rect">
          <a:avLst/>
        </a:prstGeom>
      </xdr:spPr>
    </xdr:pic>
    <xdr:clientData/>
  </xdr:twoCellAnchor>
  <xdr:twoCellAnchor>
    <xdr:from>
      <xdr:col>2</xdr:col>
      <xdr:colOff>319616</xdr:colOff>
      <xdr:row>24</xdr:row>
      <xdr:rowOff>28420</xdr:rowOff>
    </xdr:from>
    <xdr:to>
      <xdr:col>2</xdr:col>
      <xdr:colOff>838199</xdr:colOff>
      <xdr:row>24</xdr:row>
      <xdr:rowOff>1008679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380F48-98EC-4B1A-89DF-2DD2414A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055283" y="11517687"/>
          <a:ext cx="518583" cy="1005455"/>
        </a:xfrm>
        <a:prstGeom prst="rect">
          <a:avLst/>
        </a:prstGeom>
      </xdr:spPr>
    </xdr:pic>
    <xdr:clientData/>
  </xdr:twoCellAnchor>
  <xdr:twoCellAnchor>
    <xdr:from>
      <xdr:col>2</xdr:col>
      <xdr:colOff>126154</xdr:colOff>
      <xdr:row>52</xdr:row>
      <xdr:rowOff>74080</xdr:rowOff>
    </xdr:from>
    <xdr:to>
      <xdr:col>2</xdr:col>
      <xdr:colOff>1084596</xdr:colOff>
      <xdr:row>52</xdr:row>
      <xdr:rowOff>741374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EE03F0F-D5BB-4873-9762-52D07F99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863514" y="36055720"/>
          <a:ext cx="969872" cy="680299"/>
        </a:xfrm>
        <a:prstGeom prst="rect">
          <a:avLst/>
        </a:prstGeom>
      </xdr:spPr>
    </xdr:pic>
    <xdr:clientData/>
  </xdr:twoCellAnchor>
  <xdr:twoCellAnchor>
    <xdr:from>
      <xdr:col>2</xdr:col>
      <xdr:colOff>48607</xdr:colOff>
      <xdr:row>72</xdr:row>
      <xdr:rowOff>148942</xdr:rowOff>
    </xdr:from>
    <xdr:to>
      <xdr:col>2</xdr:col>
      <xdr:colOff>1159298</xdr:colOff>
      <xdr:row>72</xdr:row>
      <xdr:rowOff>687917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67E4DBE-604C-4EC6-AD76-DD2F6997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84274" y="48102025"/>
          <a:ext cx="1104976" cy="538975"/>
        </a:xfrm>
        <a:prstGeom prst="rect">
          <a:avLst/>
        </a:prstGeom>
      </xdr:spPr>
    </xdr:pic>
    <xdr:clientData/>
  </xdr:twoCellAnchor>
  <xdr:twoCellAnchor>
    <xdr:from>
      <xdr:col>2</xdr:col>
      <xdr:colOff>18602</xdr:colOff>
      <xdr:row>188</xdr:row>
      <xdr:rowOff>13112</xdr:rowOff>
    </xdr:from>
    <xdr:to>
      <xdr:col>2</xdr:col>
      <xdr:colOff>1165412</xdr:colOff>
      <xdr:row>189</xdr:row>
      <xdr:rowOff>14211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F9C71A8D-4D5D-496B-8221-21D61E72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1852" y="104968029"/>
          <a:ext cx="1146810" cy="868932"/>
        </a:xfrm>
        <a:prstGeom prst="rect">
          <a:avLst/>
        </a:prstGeom>
      </xdr:spPr>
    </xdr:pic>
    <xdr:clientData/>
  </xdr:twoCellAnchor>
  <xdr:twoCellAnchor>
    <xdr:from>
      <xdr:col>2</xdr:col>
      <xdr:colOff>83820</xdr:colOff>
      <xdr:row>186</xdr:row>
      <xdr:rowOff>47552</xdr:rowOff>
    </xdr:from>
    <xdr:to>
      <xdr:col>2</xdr:col>
      <xdr:colOff>1173479</xdr:colOff>
      <xdr:row>186</xdr:row>
      <xdr:rowOff>846634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11090C04-2217-4C28-9FBF-BFE0C4AE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821180" y="104517752"/>
          <a:ext cx="1089659" cy="799082"/>
        </a:xfrm>
        <a:prstGeom prst="rect">
          <a:avLst/>
        </a:prstGeom>
      </xdr:spPr>
    </xdr:pic>
    <xdr:clientData/>
  </xdr:twoCellAnchor>
  <xdr:twoCellAnchor>
    <xdr:from>
      <xdr:col>2</xdr:col>
      <xdr:colOff>29586</xdr:colOff>
      <xdr:row>166</xdr:row>
      <xdr:rowOff>291302</xdr:rowOff>
    </xdr:from>
    <xdr:to>
      <xdr:col>2</xdr:col>
      <xdr:colOff>1140222</xdr:colOff>
      <xdr:row>166</xdr:row>
      <xdr:rowOff>596102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58C6157-5791-4885-87D8-C8D55B7B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20369450">
          <a:off x="1766946" y="92363762"/>
          <a:ext cx="1110636" cy="312915"/>
        </a:xfrm>
        <a:prstGeom prst="rect">
          <a:avLst/>
        </a:prstGeom>
      </xdr:spPr>
    </xdr:pic>
    <xdr:clientData/>
  </xdr:twoCellAnchor>
  <xdr:twoCellAnchor>
    <xdr:from>
      <xdr:col>2</xdr:col>
      <xdr:colOff>59267</xdr:colOff>
      <xdr:row>112</xdr:row>
      <xdr:rowOff>62667</xdr:rowOff>
    </xdr:from>
    <xdr:to>
      <xdr:col>2</xdr:col>
      <xdr:colOff>1121835</xdr:colOff>
      <xdr:row>112</xdr:row>
      <xdr:rowOff>835101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B57A028-B5AB-4EC9-8596-F3F68AA1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94934" y="63571134"/>
          <a:ext cx="1062568" cy="779691"/>
        </a:xfrm>
        <a:prstGeom prst="rect">
          <a:avLst/>
        </a:prstGeom>
      </xdr:spPr>
    </xdr:pic>
    <xdr:clientData/>
  </xdr:twoCellAnchor>
  <xdr:twoCellAnchor>
    <xdr:from>
      <xdr:col>2</xdr:col>
      <xdr:colOff>335280</xdr:colOff>
      <xdr:row>13</xdr:row>
      <xdr:rowOff>65569</xdr:rowOff>
    </xdr:from>
    <xdr:to>
      <xdr:col>2</xdr:col>
      <xdr:colOff>897467</xdr:colOff>
      <xdr:row>13</xdr:row>
      <xdr:rowOff>971991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1FE2C5D-E53E-4E97-937F-916D98BD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435013" y="7694036"/>
          <a:ext cx="562187" cy="906422"/>
        </a:xfrm>
        <a:prstGeom prst="rect">
          <a:avLst/>
        </a:prstGeom>
      </xdr:spPr>
    </xdr:pic>
    <xdr:clientData/>
  </xdr:twoCellAnchor>
  <xdr:twoCellAnchor>
    <xdr:from>
      <xdr:col>2</xdr:col>
      <xdr:colOff>220134</xdr:colOff>
      <xdr:row>25</xdr:row>
      <xdr:rowOff>24007</xdr:rowOff>
    </xdr:from>
    <xdr:to>
      <xdr:col>2</xdr:col>
      <xdr:colOff>897466</xdr:colOff>
      <xdr:row>25</xdr:row>
      <xdr:rowOff>1011886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B1378D7-6588-4A3F-8409-E47C8B93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55801" y="12571607"/>
          <a:ext cx="677332" cy="1006181"/>
        </a:xfrm>
        <a:prstGeom prst="rect">
          <a:avLst/>
        </a:prstGeom>
      </xdr:spPr>
    </xdr:pic>
    <xdr:clientData/>
  </xdr:twoCellAnchor>
  <xdr:twoCellAnchor>
    <xdr:from>
      <xdr:col>2</xdr:col>
      <xdr:colOff>128550</xdr:colOff>
      <xdr:row>29</xdr:row>
      <xdr:rowOff>8466</xdr:rowOff>
    </xdr:from>
    <xdr:to>
      <xdr:col>2</xdr:col>
      <xdr:colOff>1086696</xdr:colOff>
      <xdr:row>29</xdr:row>
      <xdr:rowOff>991385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EC5D1AC-D4E5-4E19-ABEF-73CFA07C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864217" y="17695333"/>
          <a:ext cx="946716" cy="992896"/>
        </a:xfrm>
        <a:prstGeom prst="rect">
          <a:avLst/>
        </a:prstGeom>
      </xdr:spPr>
    </xdr:pic>
    <xdr:clientData/>
  </xdr:twoCellAnchor>
  <xdr:twoCellAnchor>
    <xdr:from>
      <xdr:col>2</xdr:col>
      <xdr:colOff>44873</xdr:colOff>
      <xdr:row>53</xdr:row>
      <xdr:rowOff>71210</xdr:rowOff>
    </xdr:from>
    <xdr:to>
      <xdr:col>2</xdr:col>
      <xdr:colOff>1103206</xdr:colOff>
      <xdr:row>53</xdr:row>
      <xdr:rowOff>797193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7D055B9-3D4D-4906-AE39-87B70DA6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82233" y="36898670"/>
          <a:ext cx="1058333" cy="72598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174172</xdr:rowOff>
    </xdr:from>
    <xdr:to>
      <xdr:col>2</xdr:col>
      <xdr:colOff>1104622</xdr:colOff>
      <xdr:row>71</xdr:row>
      <xdr:rowOff>779418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D8A0CA9B-7EA1-485F-A675-1240118D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714" y="47233115"/>
          <a:ext cx="1104622" cy="62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1436915</xdr:colOff>
      <xdr:row>136</xdr:row>
      <xdr:rowOff>43543</xdr:rowOff>
    </xdr:from>
    <xdr:to>
      <xdr:col>2</xdr:col>
      <xdr:colOff>1105445</xdr:colOff>
      <xdr:row>136</xdr:row>
      <xdr:rowOff>808083</xdr:rowOff>
    </xdr:to>
    <xdr:pic>
      <xdr:nvPicPr>
        <xdr:cNvPr id="158" name="Рисунок 43" descr="C:\Users\Margarita\Desktop\картинки\67.png67">
          <a:extLst>
            <a:ext uri="{FF2B5EF4-FFF2-40B4-BE49-F238E27FC236}">
              <a16:creationId xmlns:a16="http://schemas.microsoft.com/office/drawing/2014/main" id="{97F91892-30F9-406E-B635-5A4D49A5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 l="29" t="3624" r="-29" b="3624"/>
        <a:stretch>
          <a:fillRect/>
        </a:stretch>
      </xdr:blipFill>
      <xdr:spPr>
        <a:xfrm>
          <a:off x="1730829" y="77495400"/>
          <a:ext cx="1116330" cy="764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315686</xdr:colOff>
      <xdr:row>113</xdr:row>
      <xdr:rowOff>24766</xdr:rowOff>
    </xdr:from>
    <xdr:to>
      <xdr:col>2</xdr:col>
      <xdr:colOff>839706</xdr:colOff>
      <xdr:row>113</xdr:row>
      <xdr:rowOff>735106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3BB07C1-A642-4B0D-A683-A5BE1B30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413427" y="77560507"/>
          <a:ext cx="524020" cy="710340"/>
        </a:xfrm>
        <a:prstGeom prst="rect">
          <a:avLst/>
        </a:prstGeom>
      </xdr:spPr>
    </xdr:pic>
    <xdr:clientData/>
  </xdr:twoCellAnchor>
  <xdr:twoCellAnchor>
    <xdr:from>
      <xdr:col>2</xdr:col>
      <xdr:colOff>136073</xdr:colOff>
      <xdr:row>18</xdr:row>
      <xdr:rowOff>58239</xdr:rowOff>
    </xdr:from>
    <xdr:to>
      <xdr:col>2</xdr:col>
      <xdr:colOff>1134534</xdr:colOff>
      <xdr:row>18</xdr:row>
      <xdr:rowOff>969619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121C8F9-0543-43B1-A2A9-A29A0ACDC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88" t="14764" r="26619" b="9841"/>
        <a:stretch/>
      </xdr:blipFill>
      <xdr:spPr>
        <a:xfrm>
          <a:off x="2235806" y="12919106"/>
          <a:ext cx="998461" cy="911380"/>
        </a:xfrm>
        <a:prstGeom prst="rect">
          <a:avLst/>
        </a:prstGeom>
      </xdr:spPr>
    </xdr:pic>
    <xdr:clientData/>
  </xdr:twoCellAnchor>
  <xdr:twoCellAnchor>
    <xdr:from>
      <xdr:col>2</xdr:col>
      <xdr:colOff>56332</xdr:colOff>
      <xdr:row>16</xdr:row>
      <xdr:rowOff>333204</xdr:rowOff>
    </xdr:from>
    <xdr:to>
      <xdr:col>2</xdr:col>
      <xdr:colOff>1144905</xdr:colOff>
      <xdr:row>16</xdr:row>
      <xdr:rowOff>628107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B7BF0C5-B162-4866-85A3-0248D094A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5" t="39125" r="27895" b="38702"/>
        <a:stretch/>
      </xdr:blipFill>
      <xdr:spPr>
        <a:xfrm rot="19378777">
          <a:off x="2156065" y="11162071"/>
          <a:ext cx="1088573" cy="294903"/>
        </a:xfrm>
        <a:prstGeom prst="rect">
          <a:avLst/>
        </a:prstGeom>
      </xdr:spPr>
    </xdr:pic>
    <xdr:clientData/>
  </xdr:twoCellAnchor>
  <xdr:twoCellAnchor>
    <xdr:from>
      <xdr:col>2</xdr:col>
      <xdr:colOff>146414</xdr:colOff>
      <xdr:row>10</xdr:row>
      <xdr:rowOff>113759</xdr:rowOff>
    </xdr:from>
    <xdr:to>
      <xdr:col>2</xdr:col>
      <xdr:colOff>1112519</xdr:colOff>
      <xdr:row>10</xdr:row>
      <xdr:rowOff>986260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D35735D8-0707-4AFF-A607-953841A39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2" t="11310" r="25731" b="13647"/>
        <a:stretch/>
      </xdr:blipFill>
      <xdr:spPr>
        <a:xfrm>
          <a:off x="2241914" y="4700999"/>
          <a:ext cx="966105" cy="872501"/>
        </a:xfrm>
        <a:prstGeom prst="rect">
          <a:avLst/>
        </a:prstGeom>
      </xdr:spPr>
    </xdr:pic>
    <xdr:clientData/>
  </xdr:twoCellAnchor>
  <xdr:twoCellAnchor>
    <xdr:from>
      <xdr:col>2</xdr:col>
      <xdr:colOff>169273</xdr:colOff>
      <xdr:row>70</xdr:row>
      <xdr:rowOff>17690</xdr:rowOff>
    </xdr:from>
    <xdr:to>
      <xdr:col>2</xdr:col>
      <xdr:colOff>1122815</xdr:colOff>
      <xdr:row>70</xdr:row>
      <xdr:rowOff>801461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46B4D48-8B93-4BA7-A1D6-F059BEAF7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5" t="10878" r="19778" b="11859"/>
        <a:stretch/>
      </xdr:blipFill>
      <xdr:spPr>
        <a:xfrm>
          <a:off x="1897380" y="49329976"/>
          <a:ext cx="957352" cy="785132"/>
        </a:xfrm>
        <a:prstGeom prst="rect">
          <a:avLst/>
        </a:prstGeom>
      </xdr:spPr>
    </xdr:pic>
    <xdr:clientData/>
  </xdr:twoCellAnchor>
  <xdr:twoCellAnchor>
    <xdr:from>
      <xdr:col>2</xdr:col>
      <xdr:colOff>58633</xdr:colOff>
      <xdr:row>55</xdr:row>
      <xdr:rowOff>79135</xdr:rowOff>
    </xdr:from>
    <xdr:to>
      <xdr:col>2</xdr:col>
      <xdr:colOff>1134534</xdr:colOff>
      <xdr:row>55</xdr:row>
      <xdr:rowOff>885838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708574B9-12C5-4C65-88F5-7173D8249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8" t="11955" r="20194" b="13968"/>
        <a:stretch/>
      </xdr:blipFill>
      <xdr:spPr>
        <a:xfrm>
          <a:off x="2158366" y="45409668"/>
          <a:ext cx="1075901" cy="806703"/>
        </a:xfrm>
        <a:prstGeom prst="rect">
          <a:avLst/>
        </a:prstGeom>
      </xdr:spPr>
    </xdr:pic>
    <xdr:clientData/>
  </xdr:twoCellAnchor>
  <xdr:twoCellAnchor>
    <xdr:from>
      <xdr:col>2</xdr:col>
      <xdr:colOff>220137</xdr:colOff>
      <xdr:row>91</xdr:row>
      <xdr:rowOff>83883</xdr:rowOff>
    </xdr:from>
    <xdr:to>
      <xdr:col>2</xdr:col>
      <xdr:colOff>909471</xdr:colOff>
      <xdr:row>91</xdr:row>
      <xdr:rowOff>809960</xdr:rowOff>
    </xdr:to>
    <xdr:pic>
      <xdr:nvPicPr>
        <xdr:cNvPr id="135" name="Рисунок 134" descr="Аккумулятор">
          <a:extLst>
            <a:ext uri="{FF2B5EF4-FFF2-40B4-BE49-F238E27FC236}">
              <a16:creationId xmlns:a16="http://schemas.microsoft.com/office/drawing/2014/main" id="{5A302472-134A-43BF-9AEC-BEF7A6392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878" y="63222307"/>
          <a:ext cx="689334" cy="72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162286</xdr:colOff>
      <xdr:row>96</xdr:row>
      <xdr:rowOff>65314</xdr:rowOff>
    </xdr:from>
    <xdr:to>
      <xdr:col>2</xdr:col>
      <xdr:colOff>1154973</xdr:colOff>
      <xdr:row>96</xdr:row>
      <xdr:rowOff>707571</xdr:rowOff>
    </xdr:to>
    <xdr:pic>
      <xdr:nvPicPr>
        <xdr:cNvPr id="137" name="Рисунок 136" descr="Устройство зарядное">
          <a:extLst>
            <a:ext uri="{FF2B5EF4-FFF2-40B4-BE49-F238E27FC236}">
              <a16:creationId xmlns:a16="http://schemas.microsoft.com/office/drawing/2014/main" id="{78A67243-4837-402A-961B-020370B99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000" y="60002057"/>
          <a:ext cx="992687" cy="64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1176630</xdr:colOff>
      <xdr:row>135</xdr:row>
      <xdr:rowOff>2107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9377592-F6C1-440D-9B61-3BC0AEC1C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41714" y="79335086"/>
          <a:ext cx="1176630" cy="865707"/>
        </a:xfrm>
        <a:prstGeom prst="rect">
          <a:avLst/>
        </a:prstGeom>
      </xdr:spPr>
    </xdr:pic>
    <xdr:clientData/>
  </xdr:twoCellAnchor>
  <xdr:twoCellAnchor>
    <xdr:from>
      <xdr:col>2</xdr:col>
      <xdr:colOff>141514</xdr:colOff>
      <xdr:row>139</xdr:row>
      <xdr:rowOff>130628</xdr:rowOff>
    </xdr:from>
    <xdr:to>
      <xdr:col>2</xdr:col>
      <xdr:colOff>1141345</xdr:colOff>
      <xdr:row>139</xdr:row>
      <xdr:rowOff>740228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4AC9554-8CD7-453D-88DE-CB715449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883228" y="83819999"/>
          <a:ext cx="999831" cy="609653"/>
        </a:xfrm>
        <a:prstGeom prst="rect">
          <a:avLst/>
        </a:prstGeom>
      </xdr:spPr>
    </xdr:pic>
    <xdr:clientData/>
  </xdr:twoCellAnchor>
  <xdr:twoCellAnchor>
    <xdr:from>
      <xdr:col>2</xdr:col>
      <xdr:colOff>18422</xdr:colOff>
      <xdr:row>140</xdr:row>
      <xdr:rowOff>141514</xdr:rowOff>
    </xdr:from>
    <xdr:to>
      <xdr:col>2</xdr:col>
      <xdr:colOff>1120173</xdr:colOff>
      <xdr:row>140</xdr:row>
      <xdr:rowOff>792549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FC4A08D-5156-44F5-8375-11D2B9D1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60136" y="84701743"/>
          <a:ext cx="1101751" cy="651035"/>
        </a:xfrm>
        <a:prstGeom prst="rect">
          <a:avLst/>
        </a:prstGeom>
      </xdr:spPr>
    </xdr:pic>
    <xdr:clientData/>
  </xdr:twoCellAnchor>
  <xdr:twoCellAnchor>
    <xdr:from>
      <xdr:col>2</xdr:col>
      <xdr:colOff>130628</xdr:colOff>
      <xdr:row>118</xdr:row>
      <xdr:rowOff>130630</xdr:rowOff>
    </xdr:from>
    <xdr:to>
      <xdr:col>2</xdr:col>
      <xdr:colOff>1047747</xdr:colOff>
      <xdr:row>118</xdr:row>
      <xdr:rowOff>621406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A7094E5-BB87-4C0A-A960-5D7590450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872342" y="73816030"/>
          <a:ext cx="917119" cy="490776"/>
        </a:xfrm>
        <a:prstGeom prst="rect">
          <a:avLst/>
        </a:prstGeom>
      </xdr:spPr>
    </xdr:pic>
    <xdr:clientData/>
  </xdr:twoCellAnchor>
  <xdr:twoCellAnchor>
    <xdr:from>
      <xdr:col>2</xdr:col>
      <xdr:colOff>218258</xdr:colOff>
      <xdr:row>119</xdr:row>
      <xdr:rowOff>32657</xdr:rowOff>
    </xdr:from>
    <xdr:to>
      <xdr:col>2</xdr:col>
      <xdr:colOff>1052965</xdr:colOff>
      <xdr:row>119</xdr:row>
      <xdr:rowOff>657571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449DB86C-6D9A-4512-912D-D115374F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59972" y="74403857"/>
          <a:ext cx="834707" cy="624914"/>
        </a:xfrm>
        <a:prstGeom prst="rect">
          <a:avLst/>
        </a:prstGeom>
      </xdr:spPr>
    </xdr:pic>
    <xdr:clientData/>
  </xdr:twoCellAnchor>
  <xdr:twoCellAnchor>
    <xdr:from>
      <xdr:col>2</xdr:col>
      <xdr:colOff>116244</xdr:colOff>
      <xdr:row>127</xdr:row>
      <xdr:rowOff>281440</xdr:rowOff>
    </xdr:from>
    <xdr:to>
      <xdr:col>2</xdr:col>
      <xdr:colOff>1055730</xdr:colOff>
      <xdr:row>127</xdr:row>
      <xdr:rowOff>633256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AEABEC8-8B19-4460-A76C-07F3B5E10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20683066">
          <a:off x="1857958" y="80258783"/>
          <a:ext cx="939486" cy="351816"/>
        </a:xfrm>
        <a:prstGeom prst="rect">
          <a:avLst/>
        </a:prstGeom>
      </xdr:spPr>
    </xdr:pic>
    <xdr:clientData/>
  </xdr:twoCellAnchor>
  <xdr:twoCellAnchor>
    <xdr:from>
      <xdr:col>2</xdr:col>
      <xdr:colOff>92940</xdr:colOff>
      <xdr:row>34</xdr:row>
      <xdr:rowOff>17929</xdr:rowOff>
    </xdr:from>
    <xdr:to>
      <xdr:col>2</xdr:col>
      <xdr:colOff>1002526</xdr:colOff>
      <xdr:row>34</xdr:row>
      <xdr:rowOff>815788</xdr:rowOff>
    </xdr:to>
    <xdr:pic>
      <xdr:nvPicPr>
        <xdr:cNvPr id="164" name="Рисунок 163" descr="https://downloader.disk.yandex.com/preview/100284751014af8175a09455b66b1474e262acc1cc36caf2f0abebfb03a60de6/67ed1d73/6C2jDzDpuloPXi65-oftd2wOw2gvTX_adILut_TLNK8nHhqT0pzNkQOmBzU8i5M_oSKJfplwkVXXEnHULdG5Dw%3D%3D?uid=0&amp;filename=KDPB1288%20%E5%80%92%E5%BD%B1.png&amp;disposition=inline&amp;hash=&amp;limit=0&amp;content_type=image%2Fpng&amp;owner_uid=0&amp;tknv=v2&amp;size=1366x607">
          <a:extLst>
            <a:ext uri="{FF2B5EF4-FFF2-40B4-BE49-F238E27FC236}">
              <a16:creationId xmlns:a16="http://schemas.microsoft.com/office/drawing/2014/main" id="{2118213A-F0B3-455C-B50E-3829F15B2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681" y="26705858"/>
          <a:ext cx="909586" cy="797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141515</xdr:colOff>
      <xdr:row>152</xdr:row>
      <xdr:rowOff>161997</xdr:rowOff>
    </xdr:from>
    <xdr:to>
      <xdr:col>2</xdr:col>
      <xdr:colOff>1119868</xdr:colOff>
      <xdr:row>152</xdr:row>
      <xdr:rowOff>667410</xdr:rowOff>
    </xdr:to>
    <xdr:pic>
      <xdr:nvPicPr>
        <xdr:cNvPr id="181" name="Рисунок 180" descr="https://downloader.disk.yandex.com/preview/258c4a701d6b3eb87bb479163f7edc8f044033286f914844c7bb40ef60bfa676/67ed1ead/EXRWX8OGVtsqTsFB2_6kk9HcmOOLE6LnSt6dXPvfuk6rHCz2uyibreSJWt5ShnL0dPmkyRGs7oQAuABvhBPLPg%3D%3D?uid=0&amp;filename=1.png&amp;disposition=inline&amp;hash=&amp;limit=0&amp;content_type=image%2Fpng&amp;owner_uid=0&amp;tknv=v2&amp;size=1366x607">
          <a:extLst>
            <a:ext uri="{FF2B5EF4-FFF2-40B4-BE49-F238E27FC236}">
              <a16:creationId xmlns:a16="http://schemas.microsoft.com/office/drawing/2014/main" id="{5E197152-388B-4F97-8C12-7D58BE774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229" y="96772711"/>
          <a:ext cx="978353" cy="505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76200</xdr:colOff>
      <xdr:row>120</xdr:row>
      <xdr:rowOff>78973</xdr:rowOff>
    </xdr:from>
    <xdr:to>
      <xdr:col>2</xdr:col>
      <xdr:colOff>1015092</xdr:colOff>
      <xdr:row>120</xdr:row>
      <xdr:rowOff>590101</xdr:rowOff>
    </xdr:to>
    <xdr:pic>
      <xdr:nvPicPr>
        <xdr:cNvPr id="183" name="Рисунок 182" descr="https://downloader.disk.yandex.com/preview/063f5f1f3654b71b577e4f0a6ac448bbbb0e4ce0278bf363ff3ab5c7b5270c34/67ed1f70/zi0yfUl3Y94s4rq1Y2E2QdHcmOOLE6LnSt6dXPvfuk51ELnJvv8x3oLUXT6rzG6ZV3tBuIsJP39NxNGcaan8xA%3D%3D?uid=0&amp;filename=KZC08-26B%20%E5%80%92%E5%BD%B1.png&amp;disposition=inline&amp;hash=&amp;limit=0&amp;content_type=image%2Fpng&amp;owner_uid=0&amp;tknv=v2&amp;size=1366x607">
          <a:extLst>
            <a:ext uri="{FF2B5EF4-FFF2-40B4-BE49-F238E27FC236}">
              <a16:creationId xmlns:a16="http://schemas.microsoft.com/office/drawing/2014/main" id="{E1AB98B6-1BF7-4B76-8465-F6A5312E2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914" y="75135973"/>
          <a:ext cx="938892" cy="511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119743</xdr:colOff>
      <xdr:row>99</xdr:row>
      <xdr:rowOff>249988</xdr:rowOff>
    </xdr:from>
    <xdr:to>
      <xdr:col>2</xdr:col>
      <xdr:colOff>1114153</xdr:colOff>
      <xdr:row>99</xdr:row>
      <xdr:rowOff>675748</xdr:rowOff>
    </xdr:to>
    <xdr:pic>
      <xdr:nvPicPr>
        <xdr:cNvPr id="227" name="Рисунок 226" descr="https://downloader.disk.yandex.com/preview/ef4cce1739d4341adbbe99f135e87d3e8072beab46828457a5c253addc9aa83c/67ed1e26/dC57wldQEo0W4Mfrn5_z7q-6cXqZPRMTD6WEfCxLJnrGEYq-4zfyGTNT7Gsy7bzafxj1jI9L-YoZNlSirHS_hg%3D%3D?uid=0&amp;filename=KPB32.png&amp;disposition=inline&amp;hash=&amp;limit=0&amp;content_type=image%2Fpng&amp;owner_uid=0&amp;tknv=v2&amp;size=1366x607">
          <a:extLst>
            <a:ext uri="{FF2B5EF4-FFF2-40B4-BE49-F238E27FC236}">
              <a16:creationId xmlns:a16="http://schemas.microsoft.com/office/drawing/2014/main" id="{02F20D43-59D1-44EE-B429-43CB2E3A2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457" y="61395045"/>
          <a:ext cx="994410" cy="42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22412</xdr:colOff>
      <xdr:row>75</xdr:row>
      <xdr:rowOff>113979</xdr:rowOff>
    </xdr:from>
    <xdr:to>
      <xdr:col>2</xdr:col>
      <xdr:colOff>1157521</xdr:colOff>
      <xdr:row>75</xdr:row>
      <xdr:rowOff>833716</xdr:rowOff>
    </xdr:to>
    <xdr:pic>
      <xdr:nvPicPr>
        <xdr:cNvPr id="237" name="Рисунок 236" descr="https://downloader.disk.yandex.com/preview/5aa95a796d8b6cb7a5e8647ff85705bc8184f468780fa0f3de7dabefd0887af5/67ed1bb5/0QPfIm9Wrxgw1kDOpvEugYxEJ9B9YzzezRJ1hIQ7ZpIttasY8fh1p8no-F9r8fGWo2K4jKuSM8GoYs6M8zeHyQ%3D%3D?uid=0&amp;filename=2.png&amp;disposition=inline&amp;hash=&amp;limit=0&amp;content_type=image%2Fpng&amp;owner_uid=0&amp;tknv=v2&amp;size=1366x607">
          <a:extLst>
            <a:ext uri="{FF2B5EF4-FFF2-40B4-BE49-F238E27FC236}">
              <a16:creationId xmlns:a16="http://schemas.microsoft.com/office/drawing/2014/main" id="{F2BC22F6-CA51-4111-A221-AC618BFA5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153" y="61172591"/>
          <a:ext cx="1135109" cy="719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21036</xdr:colOff>
      <xdr:row>48</xdr:row>
      <xdr:rowOff>16933</xdr:rowOff>
    </xdr:from>
    <xdr:to>
      <xdr:col>2</xdr:col>
      <xdr:colOff>1126399</xdr:colOff>
      <xdr:row>48</xdr:row>
      <xdr:rowOff>999066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C7C18A0E-B2C1-4258-AC44-B9964585E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769" y="8661400"/>
          <a:ext cx="1105363" cy="98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234921</xdr:colOff>
      <xdr:row>169</xdr:row>
      <xdr:rowOff>46949</xdr:rowOff>
    </xdr:from>
    <xdr:to>
      <xdr:col>2</xdr:col>
      <xdr:colOff>1058978</xdr:colOff>
      <xdr:row>169</xdr:row>
      <xdr:rowOff>817212</xdr:rowOff>
    </xdr:to>
    <xdr:pic>
      <xdr:nvPicPr>
        <xdr:cNvPr id="225" name="Рисунок 30" descr="C:\Users\Margarita\Desktop\картинки\90.png90">
          <a:extLst>
            <a:ext uri="{FF2B5EF4-FFF2-40B4-BE49-F238E27FC236}">
              <a16:creationId xmlns:a16="http://schemas.microsoft.com/office/drawing/2014/main" id="{85B7F141-99F7-4061-919C-B4D846D9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 l="61" t="3392" r="-61" b="3327"/>
        <a:stretch>
          <a:fillRect/>
        </a:stretch>
      </xdr:blipFill>
      <xdr:spPr>
        <a:xfrm rot="21402529">
          <a:off x="2330421" y="122789909"/>
          <a:ext cx="824057" cy="770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144780</xdr:colOff>
      <xdr:row>67</xdr:row>
      <xdr:rowOff>106680</xdr:rowOff>
    </xdr:from>
    <xdr:to>
      <xdr:col>2</xdr:col>
      <xdr:colOff>1136942</xdr:colOff>
      <xdr:row>67</xdr:row>
      <xdr:rowOff>828699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1C91F705-9EBE-4AEB-A38F-CDC0B86B1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240280" y="54772560"/>
          <a:ext cx="992162" cy="722019"/>
        </a:xfrm>
        <a:prstGeom prst="rect">
          <a:avLst/>
        </a:prstGeom>
      </xdr:spPr>
    </xdr:pic>
    <xdr:clientData/>
  </xdr:twoCellAnchor>
  <xdr:twoCellAnchor>
    <xdr:from>
      <xdr:col>1</xdr:col>
      <xdr:colOff>1454275</xdr:colOff>
      <xdr:row>65</xdr:row>
      <xdr:rowOff>135094</xdr:rowOff>
    </xdr:from>
    <xdr:to>
      <xdr:col>3</xdr:col>
      <xdr:colOff>56005</xdr:colOff>
      <xdr:row>65</xdr:row>
      <xdr:rowOff>755489</xdr:rowOff>
    </xdr:to>
    <xdr:pic>
      <xdr:nvPicPr>
        <xdr:cNvPr id="251" name="Изображение 151" descr="C:\Users\Margarita\Desktop\картинки\89.png89">
          <a:extLst>
            <a:ext uri="{FF2B5EF4-FFF2-40B4-BE49-F238E27FC236}">
              <a16:creationId xmlns:a16="http://schemas.microsoft.com/office/drawing/2014/main" id="{08732F59-23E8-4376-B11C-54A445F6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 l="509" t="-51" r="417" b="51"/>
        <a:stretch>
          <a:fillRect/>
        </a:stretch>
      </xdr:blipFill>
      <xdr:spPr>
        <a:xfrm rot="20880000">
          <a:off x="2094355" y="122870434"/>
          <a:ext cx="1253490" cy="620395"/>
        </a:xfrm>
        <a:prstGeom prst="rect">
          <a:avLst/>
        </a:prstGeom>
      </xdr:spPr>
    </xdr:pic>
    <xdr:clientData/>
  </xdr:twoCellAnchor>
  <xdr:twoCellAnchor>
    <xdr:from>
      <xdr:col>1</xdr:col>
      <xdr:colOff>1426028</xdr:colOff>
      <xdr:row>79</xdr:row>
      <xdr:rowOff>97972</xdr:rowOff>
    </xdr:from>
    <xdr:to>
      <xdr:col>2</xdr:col>
      <xdr:colOff>1164770</xdr:colOff>
      <xdr:row>79</xdr:row>
      <xdr:rowOff>925285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DB3D8321-4F2A-42DA-B9B9-80468E24223D}"/>
            </a:ext>
          </a:extLst>
        </xdr:cNvPr>
        <xdr:cNvPicPr/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171" y="63441943"/>
          <a:ext cx="1186542" cy="8273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1197428</xdr:colOff>
      <xdr:row>76</xdr:row>
      <xdr:rowOff>10886</xdr:rowOff>
    </xdr:from>
    <xdr:to>
      <xdr:col>3</xdr:col>
      <xdr:colOff>130629</xdr:colOff>
      <xdr:row>77</xdr:row>
      <xdr:rowOff>1011737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E6B24F00-C479-4E8C-8027-DDA24F8259AD}"/>
            </a:ext>
          </a:extLst>
        </xdr:cNvPr>
        <xdr:cNvPicPr/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571" y="62037686"/>
          <a:ext cx="1578429" cy="11532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163284</xdr:colOff>
      <xdr:row>81</xdr:row>
      <xdr:rowOff>911981</xdr:rowOff>
    </xdr:from>
    <xdr:to>
      <xdr:col>2</xdr:col>
      <xdr:colOff>1121227</xdr:colOff>
      <xdr:row>83</xdr:row>
      <xdr:rowOff>81038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9B68C441-1367-4FAA-BFF9-24ECFC314354}"/>
            </a:ext>
          </a:extLst>
        </xdr:cNvPr>
        <xdr:cNvPicPr/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17" y="65614248"/>
          <a:ext cx="957943" cy="12010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295123</xdr:colOff>
      <xdr:row>83</xdr:row>
      <xdr:rowOff>67734</xdr:rowOff>
    </xdr:from>
    <xdr:to>
      <xdr:col>3</xdr:col>
      <xdr:colOff>23434</xdr:colOff>
      <xdr:row>83</xdr:row>
      <xdr:rowOff>895049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51D0D906-40FA-431A-A71D-83ADE4F7624F}"/>
            </a:ext>
          </a:extLst>
        </xdr:cNvPr>
        <xdr:cNvPicPr/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856" y="66802001"/>
          <a:ext cx="922111" cy="8273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18144</xdr:colOff>
      <xdr:row>80</xdr:row>
      <xdr:rowOff>27818</xdr:rowOff>
    </xdr:from>
    <xdr:to>
      <xdr:col>3</xdr:col>
      <xdr:colOff>47627</xdr:colOff>
      <xdr:row>81</xdr:row>
      <xdr:rowOff>1003905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EF1A291F-B91E-4EE2-853A-A3F5DBDCEFDA}"/>
            </a:ext>
          </a:extLst>
        </xdr:cNvPr>
        <xdr:cNvPicPr/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877" y="64577685"/>
          <a:ext cx="1223283" cy="11284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87086</xdr:colOff>
      <xdr:row>90</xdr:row>
      <xdr:rowOff>174171</xdr:rowOff>
    </xdr:from>
    <xdr:to>
      <xdr:col>2</xdr:col>
      <xdr:colOff>1102632</xdr:colOff>
      <xdr:row>90</xdr:row>
      <xdr:rowOff>865412</xdr:rowOff>
    </xdr:to>
    <xdr:pic>
      <xdr:nvPicPr>
        <xdr:cNvPr id="238" name="Рисунок 237" descr="Аккумулятор">
          <a:extLst>
            <a:ext uri="{FF2B5EF4-FFF2-40B4-BE49-F238E27FC236}">
              <a16:creationId xmlns:a16="http://schemas.microsoft.com/office/drawing/2014/main" id="{E0621ECD-055F-4DF8-B161-EE9F8D470A36}"/>
            </a:ext>
          </a:extLst>
        </xdr:cNvPr>
        <xdr:cNvPicPr/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029" y="70909542"/>
          <a:ext cx="1015546" cy="6912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108858</xdr:colOff>
      <xdr:row>85</xdr:row>
      <xdr:rowOff>119743</xdr:rowOff>
    </xdr:from>
    <xdr:to>
      <xdr:col>2</xdr:col>
      <xdr:colOff>1077686</xdr:colOff>
      <xdr:row>85</xdr:row>
      <xdr:rowOff>876299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F7656AF2-6415-4F1E-8C0A-AC6EAA21277D}"/>
            </a:ext>
          </a:extLst>
        </xdr:cNvPr>
        <xdr:cNvPicPr/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5" r="4498"/>
        <a:stretch/>
      </xdr:blipFill>
      <xdr:spPr bwMode="auto">
        <a:xfrm>
          <a:off x="2209801" y="67818000"/>
          <a:ext cx="968828" cy="7565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outlinePr summaryBelow="0" summaryRight="0"/>
    <pageSetUpPr autoPageBreaks="0"/>
  </sheetPr>
  <dimension ref="A1:F203"/>
  <sheetViews>
    <sheetView tabSelected="1" zoomScale="60" zoomScaleNormal="60" workbookViewId="0">
      <pane ySplit="5" topLeftCell="A51" activePane="bottomLeft" state="frozen"/>
      <selection pane="bottomLeft" activeCell="L52" sqref="L52"/>
    </sheetView>
  </sheetViews>
  <sheetFormatPr defaultColWidth="10.7109375" defaultRowHeight="14.4"/>
  <cols>
    <col min="1" max="1" width="12.140625" style="2" customWidth="1"/>
    <col min="2" max="2" width="27.140625" style="30" customWidth="1"/>
    <col min="3" max="3" width="22.42578125" style="2" customWidth="1"/>
    <col min="4" max="4" width="16.42578125" style="31" customWidth="1"/>
    <col min="5" max="5" width="64.42578125" style="30" customWidth="1"/>
    <col min="6" max="6" width="15" style="32" customWidth="1"/>
    <col min="7" max="16384" width="10.7109375" style="3"/>
  </cols>
  <sheetData>
    <row r="1" spans="1:6" ht="9.6" customHeight="1">
      <c r="C1" s="1"/>
      <c r="D1" s="1"/>
      <c r="E1" s="1"/>
      <c r="F1" s="1"/>
    </row>
    <row r="2" spans="1:6" ht="57.6" customHeight="1" thickBot="1">
      <c r="A2" s="36"/>
      <c r="B2" s="37"/>
      <c r="C2" s="37"/>
      <c r="D2" s="47"/>
      <c r="E2" s="48"/>
      <c r="F2" s="48"/>
    </row>
    <row r="3" spans="1:6" ht="15.6" customHeight="1">
      <c r="A3" s="65" t="s">
        <v>132</v>
      </c>
      <c r="B3" s="68" t="s">
        <v>0</v>
      </c>
      <c r="C3" s="71" t="s">
        <v>73</v>
      </c>
      <c r="D3" s="71" t="s">
        <v>74</v>
      </c>
      <c r="E3" s="71" t="s">
        <v>1</v>
      </c>
      <c r="F3" s="57" t="s">
        <v>131</v>
      </c>
    </row>
    <row r="4" spans="1:6" ht="34.200000000000003" customHeight="1">
      <c r="A4" s="66"/>
      <c r="B4" s="69"/>
      <c r="C4" s="72"/>
      <c r="D4" s="72"/>
      <c r="E4" s="72"/>
      <c r="F4" s="58"/>
    </row>
    <row r="5" spans="1:6" s="4" customFormat="1" ht="39.6" customHeight="1">
      <c r="A5" s="67"/>
      <c r="B5" s="70"/>
      <c r="C5" s="73"/>
      <c r="D5" s="73"/>
      <c r="E5" s="73"/>
      <c r="F5" s="56"/>
    </row>
    <row r="6" spans="1:6" s="4" customFormat="1" ht="21" customHeight="1">
      <c r="A6" s="59" t="s">
        <v>120</v>
      </c>
      <c r="B6" s="60"/>
      <c r="C6" s="60"/>
      <c r="D6" s="60"/>
      <c r="E6" s="60"/>
      <c r="F6" s="61"/>
    </row>
    <row r="7" spans="1:6" s="4" customFormat="1" ht="12" customHeight="1">
      <c r="A7" s="62" t="s">
        <v>75</v>
      </c>
      <c r="B7" s="63"/>
      <c r="C7" s="63"/>
      <c r="D7" s="63"/>
      <c r="E7" s="63"/>
      <c r="F7" s="64"/>
    </row>
    <row r="8" spans="1:6" s="4" customFormat="1" ht="79.95" customHeight="1">
      <c r="A8" s="38">
        <f>ROW()-7</f>
        <v>1</v>
      </c>
      <c r="B8" s="5" t="s">
        <v>171</v>
      </c>
      <c r="C8" s="6"/>
      <c r="D8" s="7">
        <v>606454141</v>
      </c>
      <c r="E8" s="8" t="s">
        <v>193</v>
      </c>
      <c r="F8" s="39">
        <v>14990</v>
      </c>
    </row>
    <row r="9" spans="1:6" s="4" customFormat="1" ht="12" customHeight="1">
      <c r="A9" s="62" t="s">
        <v>77</v>
      </c>
      <c r="B9" s="63"/>
      <c r="C9" s="63"/>
      <c r="D9" s="63"/>
      <c r="E9" s="63"/>
      <c r="F9" s="64"/>
    </row>
    <row r="10" spans="1:6" s="4" customFormat="1" ht="79.95" customHeight="1">
      <c r="A10" s="38">
        <f t="shared" ref="A10:A14" si="0">ROW()-8</f>
        <v>2</v>
      </c>
      <c r="B10" s="5" t="s">
        <v>107</v>
      </c>
      <c r="C10" s="9"/>
      <c r="D10" s="10">
        <v>606454115</v>
      </c>
      <c r="E10" s="8" t="s">
        <v>194</v>
      </c>
      <c r="F10" s="40">
        <v>10290</v>
      </c>
    </row>
    <row r="11" spans="1:6" s="4" customFormat="1" ht="79.95" customHeight="1">
      <c r="A11" s="38">
        <f t="shared" si="0"/>
        <v>3</v>
      </c>
      <c r="B11" s="25" t="s">
        <v>271</v>
      </c>
      <c r="C11" s="9"/>
      <c r="D11" s="10">
        <v>606454357</v>
      </c>
      <c r="E11" s="8" t="s">
        <v>272</v>
      </c>
      <c r="F11" s="40">
        <v>5990</v>
      </c>
    </row>
    <row r="12" spans="1:6" ht="79.95" customHeight="1">
      <c r="A12" s="38">
        <f t="shared" si="0"/>
        <v>4</v>
      </c>
      <c r="B12" s="5" t="s">
        <v>16</v>
      </c>
      <c r="C12" s="11"/>
      <c r="D12" s="12">
        <v>10144315</v>
      </c>
      <c r="E12" s="8" t="s">
        <v>195</v>
      </c>
      <c r="F12" s="40">
        <v>11290</v>
      </c>
    </row>
    <row r="13" spans="1:6" ht="79.95" customHeight="1">
      <c r="A13" s="38">
        <f t="shared" si="0"/>
        <v>5</v>
      </c>
      <c r="B13" s="5" t="s">
        <v>141</v>
      </c>
      <c r="C13" s="13"/>
      <c r="D13" s="10">
        <v>606454112</v>
      </c>
      <c r="E13" s="8" t="s">
        <v>196</v>
      </c>
      <c r="F13" s="41">
        <v>13990</v>
      </c>
    </row>
    <row r="14" spans="1:6" ht="79.95" customHeight="1">
      <c r="A14" s="38">
        <f t="shared" si="0"/>
        <v>6</v>
      </c>
      <c r="B14" s="5" t="s">
        <v>254</v>
      </c>
      <c r="C14" s="13"/>
      <c r="D14" s="10">
        <v>606454356</v>
      </c>
      <c r="E14" s="8" t="s">
        <v>255</v>
      </c>
      <c r="F14" s="41">
        <v>6590</v>
      </c>
    </row>
    <row r="15" spans="1:6" ht="12" customHeight="1">
      <c r="A15" s="45" t="s">
        <v>136</v>
      </c>
      <c r="B15" s="49"/>
      <c r="C15" s="49"/>
      <c r="D15" s="49"/>
      <c r="E15" s="49"/>
      <c r="F15" s="46"/>
    </row>
    <row r="16" spans="1:6" ht="79.95" customHeight="1">
      <c r="A16" s="38">
        <f>ROW()-9</f>
        <v>7</v>
      </c>
      <c r="B16" s="5" t="s">
        <v>142</v>
      </c>
      <c r="C16" s="14"/>
      <c r="D16" s="15">
        <v>606454084</v>
      </c>
      <c r="E16" s="8" t="s">
        <v>180</v>
      </c>
      <c r="F16" s="42">
        <v>10290</v>
      </c>
    </row>
    <row r="17" spans="1:6" ht="79.95" customHeight="1">
      <c r="A17" s="38">
        <f>ROW()-9</f>
        <v>8</v>
      </c>
      <c r="B17" s="25" t="s">
        <v>279</v>
      </c>
      <c r="C17" s="14"/>
      <c r="D17" s="15">
        <v>606454359</v>
      </c>
      <c r="E17" s="8" t="s">
        <v>280</v>
      </c>
      <c r="F17" s="42">
        <v>4990</v>
      </c>
    </row>
    <row r="18" spans="1:6" ht="79.95" customHeight="1">
      <c r="A18" s="38">
        <f>ROW()-9</f>
        <v>9</v>
      </c>
      <c r="B18" s="5" t="s">
        <v>237</v>
      </c>
      <c r="C18" s="16"/>
      <c r="D18" s="17">
        <v>606454085</v>
      </c>
      <c r="E18" s="8" t="s">
        <v>181</v>
      </c>
      <c r="F18" s="42">
        <v>11590</v>
      </c>
    </row>
    <row r="19" spans="1:6" ht="79.95" customHeight="1">
      <c r="A19" s="38">
        <f>ROW()-9</f>
        <v>10</v>
      </c>
      <c r="B19" s="25" t="s">
        <v>284</v>
      </c>
      <c r="C19" s="16"/>
      <c r="D19" s="17">
        <v>606454358</v>
      </c>
      <c r="E19" s="8" t="s">
        <v>283</v>
      </c>
      <c r="F19" s="42">
        <v>17990</v>
      </c>
    </row>
    <row r="20" spans="1:6" ht="79.95" customHeight="1">
      <c r="A20" s="38">
        <f>ROW()-9</f>
        <v>11</v>
      </c>
      <c r="B20" s="5" t="s">
        <v>143</v>
      </c>
      <c r="C20" s="16"/>
      <c r="D20" s="17">
        <v>606454086</v>
      </c>
      <c r="E20" s="8" t="s">
        <v>197</v>
      </c>
      <c r="F20" s="42">
        <v>25990</v>
      </c>
    </row>
    <row r="21" spans="1:6" s="4" customFormat="1" ht="28.95" customHeight="1">
      <c r="A21" s="59" t="s">
        <v>121</v>
      </c>
      <c r="B21" s="60"/>
      <c r="C21" s="60"/>
      <c r="D21" s="60"/>
      <c r="E21" s="60"/>
      <c r="F21" s="61"/>
    </row>
    <row r="22" spans="1:6" s="4" customFormat="1" ht="12" customHeight="1">
      <c r="A22" s="62" t="s">
        <v>175</v>
      </c>
      <c r="B22" s="63"/>
      <c r="C22" s="63"/>
      <c r="D22" s="63"/>
      <c r="E22" s="63"/>
      <c r="F22" s="64"/>
    </row>
    <row r="23" spans="1:6" ht="79.95" customHeight="1">
      <c r="A23" s="38">
        <f>ROW()-11</f>
        <v>12</v>
      </c>
      <c r="B23" s="5" t="s">
        <v>185</v>
      </c>
      <c r="C23" s="11"/>
      <c r="D23" s="12">
        <v>606454116</v>
      </c>
      <c r="E23" s="8" t="s">
        <v>198</v>
      </c>
      <c r="F23" s="40">
        <v>18590</v>
      </c>
    </row>
    <row r="24" spans="1:6" s="4" customFormat="1" ht="12" customHeight="1">
      <c r="A24" s="62" t="s">
        <v>75</v>
      </c>
      <c r="B24" s="63"/>
      <c r="C24" s="63"/>
      <c r="D24" s="63"/>
      <c r="E24" s="63"/>
      <c r="F24" s="64"/>
    </row>
    <row r="25" spans="1:6" s="29" customFormat="1" ht="79.95" customHeight="1">
      <c r="A25" s="43">
        <f>ROW()-12</f>
        <v>13</v>
      </c>
      <c r="B25" s="25" t="s">
        <v>242</v>
      </c>
      <c r="C25" s="27"/>
      <c r="D25" s="26">
        <v>606454342</v>
      </c>
      <c r="E25" s="28" t="s">
        <v>267</v>
      </c>
      <c r="F25" s="40">
        <v>19590</v>
      </c>
    </row>
    <row r="26" spans="1:6" s="29" customFormat="1" ht="79.95" customHeight="1">
      <c r="A26" s="43">
        <f>ROW()-12</f>
        <v>14</v>
      </c>
      <c r="B26" s="25" t="s">
        <v>253</v>
      </c>
      <c r="C26" s="27"/>
      <c r="D26" s="26">
        <v>606454343</v>
      </c>
      <c r="E26" s="28" t="s">
        <v>263</v>
      </c>
      <c r="F26" s="40">
        <v>8990</v>
      </c>
    </row>
    <row r="27" spans="1:6" s="29" customFormat="1" ht="79.95" customHeight="1">
      <c r="A27" s="43">
        <f>ROW()-12</f>
        <v>15</v>
      </c>
      <c r="B27" s="25" t="s">
        <v>247</v>
      </c>
      <c r="C27" s="27"/>
      <c r="D27" s="26">
        <v>606454349</v>
      </c>
      <c r="E27" s="28" t="s">
        <v>248</v>
      </c>
      <c r="F27" s="40">
        <v>22990</v>
      </c>
    </row>
    <row r="28" spans="1:6" ht="79.95" customHeight="1">
      <c r="A28" s="38">
        <f t="shared" ref="A28:A35" si="1">ROW()-12</f>
        <v>16</v>
      </c>
      <c r="B28" s="5" t="s">
        <v>145</v>
      </c>
      <c r="C28" s="11"/>
      <c r="D28" s="12">
        <v>606454154</v>
      </c>
      <c r="E28" s="8" t="s">
        <v>199</v>
      </c>
      <c r="F28" s="40">
        <v>6990</v>
      </c>
    </row>
    <row r="29" spans="1:6" s="29" customFormat="1" ht="79.95" customHeight="1">
      <c r="A29" s="43">
        <f t="shared" si="1"/>
        <v>17</v>
      </c>
      <c r="B29" s="25" t="s">
        <v>249</v>
      </c>
      <c r="C29" s="27"/>
      <c r="D29" s="26">
        <v>606454350</v>
      </c>
      <c r="E29" s="28" t="s">
        <v>250</v>
      </c>
      <c r="F29" s="40">
        <v>24990</v>
      </c>
    </row>
    <row r="30" spans="1:6" s="29" customFormat="1" ht="79.95" customHeight="1">
      <c r="A30" s="43">
        <f t="shared" si="1"/>
        <v>18</v>
      </c>
      <c r="B30" s="25" t="s">
        <v>251</v>
      </c>
      <c r="C30" s="27"/>
      <c r="D30" s="26">
        <v>606454351</v>
      </c>
      <c r="E30" s="28" t="s">
        <v>252</v>
      </c>
      <c r="F30" s="40">
        <v>8990</v>
      </c>
    </row>
    <row r="31" spans="1:6" ht="79.95" customHeight="1">
      <c r="A31" s="38">
        <f t="shared" si="1"/>
        <v>19</v>
      </c>
      <c r="B31" s="5" t="s">
        <v>166</v>
      </c>
      <c r="C31" s="9"/>
      <c r="D31" s="10">
        <v>606454143</v>
      </c>
      <c r="E31" s="8" t="s">
        <v>200</v>
      </c>
      <c r="F31" s="41">
        <v>29990</v>
      </c>
    </row>
    <row r="32" spans="1:6" ht="79.95" customHeight="1">
      <c r="A32" s="38">
        <f t="shared" si="1"/>
        <v>20</v>
      </c>
      <c r="B32" s="5" t="s">
        <v>146</v>
      </c>
      <c r="C32" s="9"/>
      <c r="D32" s="22">
        <v>606454155</v>
      </c>
      <c r="E32" s="8" t="s">
        <v>201</v>
      </c>
      <c r="F32" s="39">
        <v>9990</v>
      </c>
    </row>
    <row r="33" spans="1:6" ht="79.95" customHeight="1">
      <c r="A33" s="38">
        <f t="shared" si="1"/>
        <v>21</v>
      </c>
      <c r="B33" s="5" t="s">
        <v>218</v>
      </c>
      <c r="C33" s="23"/>
      <c r="D33" s="10">
        <v>606454089</v>
      </c>
      <c r="E33" s="8" t="s">
        <v>219</v>
      </c>
      <c r="F33" s="41">
        <v>50990</v>
      </c>
    </row>
    <row r="34" spans="1:6" ht="79.95" customHeight="1">
      <c r="A34" s="38">
        <f t="shared" si="1"/>
        <v>22</v>
      </c>
      <c r="B34" s="5" t="s">
        <v>147</v>
      </c>
      <c r="C34" s="24"/>
      <c r="D34" s="10">
        <v>606454156</v>
      </c>
      <c r="E34" s="8" t="s">
        <v>202</v>
      </c>
      <c r="F34" s="39">
        <v>29990</v>
      </c>
    </row>
    <row r="35" spans="1:6" ht="79.95" customHeight="1">
      <c r="A35" s="38">
        <f t="shared" si="1"/>
        <v>23</v>
      </c>
      <c r="B35" s="5" t="s">
        <v>316</v>
      </c>
      <c r="C35" s="9"/>
      <c r="D35" s="10">
        <v>606454584</v>
      </c>
      <c r="E35" s="8" t="s">
        <v>317</v>
      </c>
      <c r="F35" s="41">
        <v>52990</v>
      </c>
    </row>
    <row r="36" spans="1:6" s="4" customFormat="1" ht="12" customHeight="1">
      <c r="A36" s="62" t="s">
        <v>77</v>
      </c>
      <c r="B36" s="63"/>
      <c r="C36" s="63"/>
      <c r="D36" s="63"/>
      <c r="E36" s="63"/>
      <c r="F36" s="64"/>
    </row>
    <row r="37" spans="1:6" ht="79.95" customHeight="1">
      <c r="A37" s="38">
        <f t="shared" ref="A37:A49" si="2">ROW()-13</f>
        <v>24</v>
      </c>
      <c r="B37" s="5" t="s">
        <v>106</v>
      </c>
      <c r="C37" s="9"/>
      <c r="D37" s="10">
        <v>606454113</v>
      </c>
      <c r="E37" s="8" t="s">
        <v>203</v>
      </c>
      <c r="F37" s="41">
        <v>14990</v>
      </c>
    </row>
    <row r="38" spans="1:6" ht="79.95" customHeight="1">
      <c r="A38" s="38">
        <f t="shared" si="2"/>
        <v>25</v>
      </c>
      <c r="B38" s="5" t="s">
        <v>167</v>
      </c>
      <c r="C38" s="9"/>
      <c r="D38" s="10">
        <v>606454152</v>
      </c>
      <c r="E38" s="8" t="s">
        <v>204</v>
      </c>
      <c r="F38" s="39">
        <v>6590</v>
      </c>
    </row>
    <row r="39" spans="1:6" ht="79.95" customHeight="1">
      <c r="A39" s="38">
        <f t="shared" si="2"/>
        <v>26</v>
      </c>
      <c r="B39" s="5" t="s">
        <v>108</v>
      </c>
      <c r="C39" s="9"/>
      <c r="D39" s="10">
        <v>606454114</v>
      </c>
      <c r="E39" s="8" t="s">
        <v>205</v>
      </c>
      <c r="F39" s="41">
        <v>15990</v>
      </c>
    </row>
    <row r="40" spans="1:6" ht="79.95" customHeight="1">
      <c r="A40" s="38">
        <f t="shared" si="2"/>
        <v>27</v>
      </c>
      <c r="B40" s="5" t="s">
        <v>148</v>
      </c>
      <c r="C40" s="9"/>
      <c r="D40" s="10">
        <v>606454153</v>
      </c>
      <c r="E40" s="8" t="s">
        <v>206</v>
      </c>
      <c r="F40" s="41">
        <v>7590</v>
      </c>
    </row>
    <row r="41" spans="1:6" ht="79.95" customHeight="1">
      <c r="A41" s="38">
        <f t="shared" si="2"/>
        <v>28</v>
      </c>
      <c r="B41" s="5" t="s">
        <v>12</v>
      </c>
      <c r="C41" s="11"/>
      <c r="D41" s="12">
        <v>10144318</v>
      </c>
      <c r="E41" s="8" t="s">
        <v>207</v>
      </c>
      <c r="F41" s="40">
        <v>17990</v>
      </c>
    </row>
    <row r="42" spans="1:6" ht="79.95" customHeight="1">
      <c r="A42" s="38">
        <f t="shared" si="2"/>
        <v>29</v>
      </c>
      <c r="B42" s="5" t="s">
        <v>149</v>
      </c>
      <c r="C42" s="11"/>
      <c r="D42" s="12">
        <v>606454149</v>
      </c>
      <c r="E42" s="8" t="s">
        <v>208</v>
      </c>
      <c r="F42" s="39">
        <v>7590</v>
      </c>
    </row>
    <row r="43" spans="1:6" ht="79.95" customHeight="1">
      <c r="A43" s="38">
        <f t="shared" si="2"/>
        <v>30</v>
      </c>
      <c r="B43" s="5" t="s">
        <v>14</v>
      </c>
      <c r="C43" s="11"/>
      <c r="D43" s="12">
        <v>10144320</v>
      </c>
      <c r="E43" s="28" t="s">
        <v>192</v>
      </c>
      <c r="F43" s="40">
        <v>18590</v>
      </c>
    </row>
    <row r="44" spans="1:6" ht="79.95" customHeight="1">
      <c r="A44" s="38">
        <f t="shared" si="2"/>
        <v>31</v>
      </c>
      <c r="B44" s="5" t="s">
        <v>150</v>
      </c>
      <c r="C44" s="11"/>
      <c r="D44" s="12">
        <v>606454150</v>
      </c>
      <c r="E44" s="8" t="s">
        <v>209</v>
      </c>
      <c r="F44" s="39">
        <v>7790</v>
      </c>
    </row>
    <row r="45" spans="1:6" ht="79.95" customHeight="1">
      <c r="A45" s="38">
        <f t="shared" si="2"/>
        <v>32</v>
      </c>
      <c r="B45" s="5" t="s">
        <v>15</v>
      </c>
      <c r="C45" s="11"/>
      <c r="D45" s="12">
        <v>10144321</v>
      </c>
      <c r="E45" s="28" t="s">
        <v>210</v>
      </c>
      <c r="F45" s="40">
        <v>20990</v>
      </c>
    </row>
    <row r="46" spans="1:6" ht="79.95" customHeight="1">
      <c r="A46" s="38">
        <f t="shared" si="2"/>
        <v>33</v>
      </c>
      <c r="B46" s="5" t="s">
        <v>144</v>
      </c>
      <c r="C46" s="11"/>
      <c r="D46" s="12">
        <v>606454151</v>
      </c>
      <c r="E46" s="28" t="s">
        <v>211</v>
      </c>
      <c r="F46" s="40">
        <v>10590</v>
      </c>
    </row>
    <row r="47" spans="1:6" ht="79.95" customHeight="1">
      <c r="A47" s="38">
        <f t="shared" si="2"/>
        <v>34</v>
      </c>
      <c r="B47" s="5" t="s">
        <v>13</v>
      </c>
      <c r="C47" s="11"/>
      <c r="D47" s="12">
        <v>10144317</v>
      </c>
      <c r="E47" s="8" t="s">
        <v>212</v>
      </c>
      <c r="F47" s="40">
        <v>22590</v>
      </c>
    </row>
    <row r="48" spans="1:6" ht="79.95" customHeight="1">
      <c r="A48" s="38">
        <f t="shared" si="2"/>
        <v>35</v>
      </c>
      <c r="B48" s="25" t="s">
        <v>151</v>
      </c>
      <c r="C48" s="11"/>
      <c r="D48" s="12">
        <v>606454148</v>
      </c>
      <c r="E48" s="8" t="s">
        <v>213</v>
      </c>
      <c r="F48" s="39">
        <v>10990</v>
      </c>
    </row>
    <row r="49" spans="1:6" ht="79.95" customHeight="1">
      <c r="A49" s="38">
        <f t="shared" si="2"/>
        <v>36</v>
      </c>
      <c r="B49" s="5" t="s">
        <v>314</v>
      </c>
      <c r="C49"/>
      <c r="D49" s="10">
        <v>606454583</v>
      </c>
      <c r="E49" s="8" t="s">
        <v>315</v>
      </c>
      <c r="F49" s="42">
        <v>25990</v>
      </c>
    </row>
    <row r="50" spans="1:6" s="4" customFormat="1" ht="12" customHeight="1">
      <c r="A50" s="62" t="s">
        <v>82</v>
      </c>
      <c r="B50" s="63"/>
      <c r="C50" s="63"/>
      <c r="D50" s="63"/>
      <c r="E50" s="63"/>
      <c r="F50" s="64"/>
    </row>
    <row r="51" spans="1:6" ht="79.95" customHeight="1">
      <c r="A51" s="38">
        <f>ROW()-14</f>
        <v>37</v>
      </c>
      <c r="B51" s="5" t="s">
        <v>47</v>
      </c>
      <c r="C51" s="11"/>
      <c r="D51" s="12">
        <v>10144324</v>
      </c>
      <c r="E51" s="8" t="s">
        <v>214</v>
      </c>
      <c r="F51" s="40">
        <v>27990</v>
      </c>
    </row>
    <row r="52" spans="1:6" ht="79.95" customHeight="1">
      <c r="A52" s="38">
        <f t="shared" ref="A52:A58" si="3">ROW()-14</f>
        <v>38</v>
      </c>
      <c r="B52" s="5" t="s">
        <v>152</v>
      </c>
      <c r="C52" s="13"/>
      <c r="D52" s="10">
        <v>606454157</v>
      </c>
      <c r="E52" s="8" t="s">
        <v>215</v>
      </c>
      <c r="F52" s="39">
        <v>11990</v>
      </c>
    </row>
    <row r="53" spans="1:6" s="29" customFormat="1" ht="79.95" customHeight="1">
      <c r="A53" s="43">
        <f t="shared" si="3"/>
        <v>39</v>
      </c>
      <c r="B53" s="25" t="s">
        <v>256</v>
      </c>
      <c r="C53" s="33"/>
      <c r="D53" s="34">
        <v>606454352</v>
      </c>
      <c r="E53" s="28" t="s">
        <v>257</v>
      </c>
      <c r="F53" s="40">
        <v>29990</v>
      </c>
    </row>
    <row r="54" spans="1:6" s="29" customFormat="1" ht="79.95" customHeight="1">
      <c r="A54" s="43">
        <f t="shared" si="3"/>
        <v>40</v>
      </c>
      <c r="B54" s="25" t="s">
        <v>258</v>
      </c>
      <c r="C54" s="33"/>
      <c r="D54" s="34">
        <v>606454353</v>
      </c>
      <c r="E54" s="28" t="s">
        <v>259</v>
      </c>
      <c r="F54" s="40">
        <v>13990</v>
      </c>
    </row>
    <row r="55" spans="1:6" ht="79.95" customHeight="1">
      <c r="A55" s="38">
        <f t="shared" si="3"/>
        <v>41</v>
      </c>
      <c r="B55" s="5" t="s">
        <v>109</v>
      </c>
      <c r="C55" s="9"/>
      <c r="D55" s="10">
        <v>606454124</v>
      </c>
      <c r="E55" s="8" t="s">
        <v>220</v>
      </c>
      <c r="F55" s="41">
        <v>55990</v>
      </c>
    </row>
    <row r="56" spans="1:6" ht="79.95" customHeight="1">
      <c r="A56" s="38">
        <f t="shared" si="3"/>
        <v>42</v>
      </c>
      <c r="B56" s="25" t="s">
        <v>190</v>
      </c>
      <c r="C56" s="13"/>
      <c r="D56" s="10">
        <v>606454158</v>
      </c>
      <c r="E56" s="8" t="s">
        <v>191</v>
      </c>
      <c r="F56" s="41">
        <v>47690</v>
      </c>
    </row>
    <row r="57" spans="1:6" ht="79.95" customHeight="1">
      <c r="A57" s="38">
        <f t="shared" si="3"/>
        <v>43</v>
      </c>
      <c r="B57" s="5" t="s">
        <v>286</v>
      </c>
      <c r="C57" s="9"/>
      <c r="D57" s="10">
        <v>606454123</v>
      </c>
      <c r="E57" s="8" t="s">
        <v>221</v>
      </c>
      <c r="F57" s="41">
        <v>53990</v>
      </c>
    </row>
    <row r="58" spans="1:6" ht="79.95" customHeight="1">
      <c r="A58" s="38">
        <f t="shared" si="3"/>
        <v>44</v>
      </c>
      <c r="B58" s="5" t="s">
        <v>122</v>
      </c>
      <c r="C58" s="13"/>
      <c r="D58" s="10">
        <v>606454159</v>
      </c>
      <c r="E58" s="8" t="s">
        <v>222</v>
      </c>
      <c r="F58" s="41">
        <v>34990</v>
      </c>
    </row>
    <row r="59" spans="1:6" s="4" customFormat="1" ht="12" customHeight="1">
      <c r="A59" s="62" t="s">
        <v>78</v>
      </c>
      <c r="B59" s="63"/>
      <c r="C59" s="63"/>
      <c r="D59" s="63"/>
      <c r="E59" s="63"/>
      <c r="F59" s="64"/>
    </row>
    <row r="60" spans="1:6" ht="79.95" customHeight="1">
      <c r="A60" s="38">
        <f>ROW()-15</f>
        <v>45</v>
      </c>
      <c r="B60" s="5" t="s">
        <v>72</v>
      </c>
      <c r="C60" s="11"/>
      <c r="D60" s="12">
        <v>10144323</v>
      </c>
      <c r="E60" s="28" t="s">
        <v>189</v>
      </c>
      <c r="F60" s="40">
        <v>24990</v>
      </c>
    </row>
    <row r="61" spans="1:6" ht="79.95" customHeight="1">
      <c r="A61" s="38">
        <f>ROW()-15</f>
        <v>46</v>
      </c>
      <c r="B61" s="5" t="s">
        <v>153</v>
      </c>
      <c r="C61" s="13"/>
      <c r="D61" s="10">
        <v>606454027</v>
      </c>
      <c r="E61" s="8" t="s">
        <v>186</v>
      </c>
      <c r="F61" s="41">
        <v>9990</v>
      </c>
    </row>
    <row r="62" spans="1:6" ht="79.95" customHeight="1">
      <c r="A62" s="38">
        <f>ROW()-15</f>
        <v>47</v>
      </c>
      <c r="B62" s="5" t="s">
        <v>154</v>
      </c>
      <c r="C62" s="13"/>
      <c r="D62" s="10">
        <v>606454160</v>
      </c>
      <c r="E62" s="8" t="s">
        <v>187</v>
      </c>
      <c r="F62" s="41">
        <v>26990</v>
      </c>
    </row>
    <row r="63" spans="1:6" ht="79.95" customHeight="1">
      <c r="A63" s="38">
        <f>ROW()-15</f>
        <v>48</v>
      </c>
      <c r="B63" s="5" t="s">
        <v>177</v>
      </c>
      <c r="C63" s="9"/>
      <c r="D63" s="10">
        <v>606454161</v>
      </c>
      <c r="E63" s="8" t="s">
        <v>188</v>
      </c>
      <c r="F63" s="41">
        <v>10990</v>
      </c>
    </row>
    <row r="64" spans="1:6" ht="12" customHeight="1">
      <c r="A64" s="62" t="s">
        <v>133</v>
      </c>
      <c r="B64" s="63"/>
      <c r="C64" s="63"/>
      <c r="D64" s="63"/>
      <c r="E64" s="63"/>
      <c r="F64" s="64"/>
    </row>
    <row r="65" spans="1:6" ht="79.95" customHeight="1">
      <c r="A65" s="38">
        <f>ROW()-16</f>
        <v>49</v>
      </c>
      <c r="B65" s="25" t="s">
        <v>179</v>
      </c>
      <c r="C65" s="13"/>
      <c r="D65" s="10">
        <v>606454162</v>
      </c>
      <c r="E65" s="8" t="s">
        <v>224</v>
      </c>
      <c r="F65" s="39">
        <v>22990</v>
      </c>
    </row>
    <row r="66" spans="1:6" ht="79.95" customHeight="1">
      <c r="A66" s="38">
        <f>ROW()-16</f>
        <v>50</v>
      </c>
      <c r="B66" s="5" t="s">
        <v>178</v>
      </c>
      <c r="C66" s="13"/>
      <c r="D66" s="10">
        <v>606454163</v>
      </c>
      <c r="E66" s="8" t="s">
        <v>182</v>
      </c>
      <c r="F66" s="39">
        <v>9990</v>
      </c>
    </row>
    <row r="67" spans="1:6" s="4" customFormat="1" ht="12" customHeight="1">
      <c r="A67" s="62" t="s">
        <v>79</v>
      </c>
      <c r="B67" s="63"/>
      <c r="C67" s="63"/>
      <c r="D67" s="63"/>
      <c r="E67" s="63"/>
      <c r="F67" s="64"/>
    </row>
    <row r="68" spans="1:6" ht="69.599999999999994" customHeight="1">
      <c r="A68" s="38">
        <f>ROW()-17</f>
        <v>51</v>
      </c>
      <c r="B68" s="5" t="s">
        <v>306</v>
      </c>
      <c r="C68" s="11"/>
      <c r="D68" s="12">
        <v>606454427</v>
      </c>
      <c r="E68" s="28" t="s">
        <v>329</v>
      </c>
      <c r="F68" s="40">
        <v>23990</v>
      </c>
    </row>
    <row r="69" spans="1:6" s="4" customFormat="1" ht="12" customHeight="1">
      <c r="A69" s="62" t="s">
        <v>84</v>
      </c>
      <c r="B69" s="63"/>
      <c r="C69" s="63"/>
      <c r="D69" s="63"/>
      <c r="E69" s="63"/>
      <c r="F69" s="64"/>
    </row>
    <row r="70" spans="1:6" ht="79.95" customHeight="1">
      <c r="A70" s="38">
        <f>ROW()-18</f>
        <v>52</v>
      </c>
      <c r="B70" s="5" t="s">
        <v>50</v>
      </c>
      <c r="C70" s="11"/>
      <c r="D70" s="12">
        <v>10144326</v>
      </c>
      <c r="E70" s="8" t="s">
        <v>216</v>
      </c>
      <c r="F70" s="39">
        <v>25990</v>
      </c>
    </row>
    <row r="71" spans="1:6" ht="79.95" customHeight="1">
      <c r="A71" s="38">
        <f>ROW()-18</f>
        <v>53</v>
      </c>
      <c r="B71" s="25" t="s">
        <v>277</v>
      </c>
      <c r="C71" s="11"/>
      <c r="D71" s="12">
        <v>606454348</v>
      </c>
      <c r="E71" s="8" t="s">
        <v>278</v>
      </c>
      <c r="F71" s="40">
        <v>14990</v>
      </c>
    </row>
    <row r="72" spans="1:6" s="29" customFormat="1" ht="79.95" customHeight="1">
      <c r="A72" s="38">
        <f>ROW()-18</f>
        <v>54</v>
      </c>
      <c r="B72" s="25" t="s">
        <v>241</v>
      </c>
      <c r="C72" s="27"/>
      <c r="D72" s="26">
        <v>606454355</v>
      </c>
      <c r="E72" s="28" t="s">
        <v>268</v>
      </c>
      <c r="F72" s="40">
        <v>9990</v>
      </c>
    </row>
    <row r="73" spans="1:6" s="29" customFormat="1" ht="79.95" customHeight="1">
      <c r="A73" s="38">
        <f>ROW()-18</f>
        <v>55</v>
      </c>
      <c r="B73" s="25" t="s">
        <v>240</v>
      </c>
      <c r="C73" s="27"/>
      <c r="D73" s="26">
        <v>606454354</v>
      </c>
      <c r="E73" s="28" t="s">
        <v>269</v>
      </c>
      <c r="F73" s="40">
        <v>24990</v>
      </c>
    </row>
    <row r="74" spans="1:6" ht="79.95" customHeight="1">
      <c r="A74" s="51">
        <f>ROW()-18</f>
        <v>56</v>
      </c>
      <c r="B74" s="52" t="s">
        <v>51</v>
      </c>
      <c r="C74" s="53"/>
      <c r="D74" s="54">
        <v>10144325</v>
      </c>
      <c r="E74" s="21" t="s">
        <v>217</v>
      </c>
      <c r="F74" s="44">
        <v>26990</v>
      </c>
    </row>
    <row r="75" spans="1:6" s="4" customFormat="1" ht="12" customHeight="1">
      <c r="A75" s="62" t="s">
        <v>83</v>
      </c>
      <c r="B75" s="63"/>
      <c r="C75" s="63"/>
      <c r="D75" s="63"/>
      <c r="E75" s="63"/>
      <c r="F75" s="64"/>
    </row>
    <row r="76" spans="1:6" ht="79.95" customHeight="1">
      <c r="A76" s="38">
        <f>ROW()-19</f>
        <v>57</v>
      </c>
      <c r="B76" s="5" t="s">
        <v>323</v>
      </c>
      <c r="C76" s="11"/>
      <c r="D76" s="12">
        <v>606454589</v>
      </c>
      <c r="E76" s="8" t="s">
        <v>324</v>
      </c>
      <c r="F76" s="40">
        <v>15990</v>
      </c>
    </row>
    <row r="77" spans="1:6" ht="12" customHeight="1">
      <c r="A77" s="62" t="s">
        <v>334</v>
      </c>
      <c r="B77" s="63"/>
      <c r="C77" s="63"/>
      <c r="D77" s="63"/>
      <c r="E77" s="63"/>
      <c r="F77" s="64"/>
    </row>
    <row r="78" spans="1:6" ht="79.95" customHeight="1">
      <c r="A78" s="38">
        <f>ROW()-20</f>
        <v>58</v>
      </c>
      <c r="B78" s="5" t="s">
        <v>325</v>
      </c>
      <c r="C78"/>
      <c r="D78" s="10">
        <v>606454602</v>
      </c>
      <c r="E78" s="28" t="s">
        <v>332</v>
      </c>
      <c r="F78" s="41">
        <v>25990</v>
      </c>
    </row>
    <row r="79" spans="1:6" ht="12" customHeight="1">
      <c r="A79" s="62" t="s">
        <v>336</v>
      </c>
      <c r="B79" s="63"/>
      <c r="C79" s="63"/>
      <c r="D79" s="63"/>
      <c r="E79" s="63"/>
      <c r="F79" s="64"/>
    </row>
    <row r="80" spans="1:6" ht="79.95" customHeight="1">
      <c r="A80" s="38">
        <f>ROW()-21</f>
        <v>59</v>
      </c>
      <c r="B80" s="5" t="s">
        <v>264</v>
      </c>
      <c r="C80" s="9"/>
      <c r="D80" s="10">
        <v>606454412</v>
      </c>
      <c r="E80" s="28" t="s">
        <v>333</v>
      </c>
      <c r="F80" s="41">
        <v>22990</v>
      </c>
    </row>
    <row r="81" spans="1:6" ht="12" customHeight="1">
      <c r="A81" s="62" t="s">
        <v>335</v>
      </c>
      <c r="B81" s="63"/>
      <c r="C81" s="63"/>
      <c r="D81" s="63"/>
      <c r="E81" s="63"/>
      <c r="F81" s="64"/>
    </row>
    <row r="82" spans="1:6" ht="79.95" customHeight="1">
      <c r="A82" s="38">
        <f>ROW()-22</f>
        <v>60</v>
      </c>
      <c r="B82" s="5" t="s">
        <v>273</v>
      </c>
      <c r="C82" s="9"/>
      <c r="D82" s="10">
        <v>606454566</v>
      </c>
      <c r="E82" s="28" t="s">
        <v>274</v>
      </c>
      <c r="F82" s="41">
        <v>15990</v>
      </c>
    </row>
    <row r="83" spans="1:6" ht="79.95" customHeight="1">
      <c r="A83" s="38">
        <f t="shared" ref="A83:A84" si="4">ROW()-22</f>
        <v>61</v>
      </c>
      <c r="B83" s="5" t="s">
        <v>331</v>
      </c>
      <c r="C83" s="9"/>
      <c r="D83" s="10">
        <v>606454587</v>
      </c>
      <c r="E83" s="28" t="s">
        <v>322</v>
      </c>
      <c r="F83" s="41">
        <v>24990</v>
      </c>
    </row>
    <row r="84" spans="1:6" ht="79.95" customHeight="1">
      <c r="A84" s="38">
        <f t="shared" si="4"/>
        <v>62</v>
      </c>
      <c r="B84" s="5" t="s">
        <v>275</v>
      </c>
      <c r="C84" s="9"/>
      <c r="D84" s="10">
        <v>606454568</v>
      </c>
      <c r="E84" s="28" t="s">
        <v>276</v>
      </c>
      <c r="F84" s="41">
        <v>26990</v>
      </c>
    </row>
    <row r="85" spans="1:6" ht="12" customHeight="1">
      <c r="A85" s="62" t="s">
        <v>340</v>
      </c>
      <c r="B85" s="63"/>
      <c r="C85" s="63"/>
      <c r="D85" s="63"/>
      <c r="E85" s="63"/>
      <c r="F85" s="64"/>
    </row>
    <row r="86" spans="1:6" ht="79.95" customHeight="1">
      <c r="A86" s="38">
        <f>ROW()-23</f>
        <v>63</v>
      </c>
      <c r="B86" s="5" t="s">
        <v>265</v>
      </c>
      <c r="C86" s="9"/>
      <c r="D86" s="10">
        <v>606454404</v>
      </c>
      <c r="E86" s="8" t="s">
        <v>266</v>
      </c>
      <c r="F86" s="41">
        <v>16990</v>
      </c>
    </row>
    <row r="87" spans="1:6" ht="12" customHeight="1">
      <c r="A87" s="62" t="s">
        <v>137</v>
      </c>
      <c r="B87" s="63"/>
      <c r="C87" s="63"/>
      <c r="D87" s="63"/>
      <c r="E87" s="63"/>
      <c r="F87" s="64"/>
    </row>
    <row r="88" spans="1:6" ht="79.95" customHeight="1">
      <c r="A88" s="38">
        <f>ROW()-24</f>
        <v>64</v>
      </c>
      <c r="B88" s="5" t="s">
        <v>124</v>
      </c>
      <c r="C88" s="9"/>
      <c r="D88" s="10">
        <v>606454133</v>
      </c>
      <c r="E88" s="8" t="s">
        <v>223</v>
      </c>
      <c r="F88" s="41">
        <v>3790</v>
      </c>
    </row>
    <row r="89" spans="1:6" ht="79.95" customHeight="1">
      <c r="A89" s="38">
        <f t="shared" ref="A89:A93" si="5">ROW()-24</f>
        <v>65</v>
      </c>
      <c r="B89" s="5" t="s">
        <v>125</v>
      </c>
      <c r="C89" s="9"/>
      <c r="D89" s="10">
        <v>606454134</v>
      </c>
      <c r="E89" s="28" t="s">
        <v>225</v>
      </c>
      <c r="F89" s="41">
        <v>5990</v>
      </c>
    </row>
    <row r="90" spans="1:6" ht="79.95" customHeight="1">
      <c r="A90" s="38">
        <f t="shared" si="5"/>
        <v>66</v>
      </c>
      <c r="B90" s="5" t="s">
        <v>126</v>
      </c>
      <c r="C90" s="9"/>
      <c r="D90" s="10">
        <v>606454135</v>
      </c>
      <c r="E90" s="8" t="s">
        <v>226</v>
      </c>
      <c r="F90" s="41">
        <v>8990</v>
      </c>
    </row>
    <row r="91" spans="1:6" ht="79.95" customHeight="1">
      <c r="A91" s="38">
        <f t="shared" si="5"/>
        <v>67</v>
      </c>
      <c r="B91" s="5" t="s">
        <v>326</v>
      </c>
      <c r="C91" s="9"/>
      <c r="D91" s="10">
        <v>606454481</v>
      </c>
      <c r="E91" s="8" t="s">
        <v>327</v>
      </c>
      <c r="F91" s="41">
        <v>9990</v>
      </c>
    </row>
    <row r="92" spans="1:6" ht="79.95" customHeight="1">
      <c r="A92" s="38">
        <f t="shared" si="5"/>
        <v>68</v>
      </c>
      <c r="B92" s="5" t="s">
        <v>296</v>
      </c>
      <c r="C92" s="9"/>
      <c r="D92" s="10">
        <v>606454360</v>
      </c>
      <c r="E92" s="8" t="s">
        <v>297</v>
      </c>
      <c r="F92" s="41">
        <v>1990</v>
      </c>
    </row>
    <row r="93" spans="1:6" ht="79.95" customHeight="1">
      <c r="A93" s="38">
        <f t="shared" si="5"/>
        <v>69</v>
      </c>
      <c r="B93" s="5" t="s">
        <v>338</v>
      </c>
      <c r="C93" s="9"/>
      <c r="D93" s="10">
        <v>606454678</v>
      </c>
      <c r="E93" s="8" t="s">
        <v>337</v>
      </c>
      <c r="F93" s="41" t="s">
        <v>339</v>
      </c>
    </row>
    <row r="94" spans="1:6" ht="12" customHeight="1">
      <c r="A94" s="62" t="s">
        <v>138</v>
      </c>
      <c r="B94" s="63"/>
      <c r="C94" s="63"/>
      <c r="D94" s="63"/>
      <c r="E94" s="63"/>
      <c r="F94" s="64"/>
    </row>
    <row r="95" spans="1:6" ht="79.95" customHeight="1">
      <c r="A95" s="38">
        <f>ROW()-25</f>
        <v>70</v>
      </c>
      <c r="B95" s="5" t="s">
        <v>127</v>
      </c>
      <c r="C95" s="9"/>
      <c r="D95" s="10">
        <v>606454132</v>
      </c>
      <c r="E95" s="28" t="s">
        <v>155</v>
      </c>
      <c r="F95" s="41">
        <v>2390</v>
      </c>
    </row>
    <row r="96" spans="1:6" ht="79.95" customHeight="1">
      <c r="A96" s="38">
        <f t="shared" ref="A96:A97" si="6">ROW()-25</f>
        <v>71</v>
      </c>
      <c r="B96" s="5" t="s">
        <v>128</v>
      </c>
      <c r="C96" s="9"/>
      <c r="D96" s="10">
        <v>606454009</v>
      </c>
      <c r="E96" s="28" t="s">
        <v>156</v>
      </c>
      <c r="F96" s="41">
        <v>3990</v>
      </c>
    </row>
    <row r="97" spans="1:6" ht="79.95" customHeight="1">
      <c r="A97" s="38">
        <f t="shared" si="6"/>
        <v>72</v>
      </c>
      <c r="B97" s="5" t="s">
        <v>298</v>
      </c>
      <c r="C97" s="9"/>
      <c r="D97" s="10">
        <v>606454362</v>
      </c>
      <c r="E97" s="28" t="s">
        <v>299</v>
      </c>
      <c r="F97" s="41">
        <v>2390</v>
      </c>
    </row>
    <row r="98" spans="1:6" s="4" customFormat="1" ht="13.95" customHeight="1">
      <c r="A98" s="59" t="s">
        <v>91</v>
      </c>
      <c r="B98" s="60"/>
      <c r="C98" s="60"/>
      <c r="D98" s="60"/>
      <c r="E98" s="60"/>
      <c r="F98" s="61"/>
    </row>
    <row r="99" spans="1:6" s="4" customFormat="1" ht="12" customHeight="1">
      <c r="A99" s="62" t="s">
        <v>75</v>
      </c>
      <c r="B99" s="63"/>
      <c r="C99" s="63"/>
      <c r="D99" s="63"/>
      <c r="E99" s="63"/>
      <c r="F99" s="64"/>
    </row>
    <row r="100" spans="1:6" ht="70.95" customHeight="1">
      <c r="A100" s="38">
        <f>ROW()-27</f>
        <v>73</v>
      </c>
      <c r="B100" s="5" t="s">
        <v>307</v>
      </c>
      <c r="C100" s="11"/>
      <c r="D100" s="12">
        <v>606454421</v>
      </c>
      <c r="E100" s="8" t="s">
        <v>308</v>
      </c>
      <c r="F100" s="40">
        <v>29990</v>
      </c>
    </row>
    <row r="101" spans="1:6" s="4" customFormat="1" ht="12" customHeight="1">
      <c r="A101" s="62" t="s">
        <v>76</v>
      </c>
      <c r="B101" s="63"/>
      <c r="C101" s="63"/>
      <c r="D101" s="63"/>
      <c r="E101" s="63"/>
      <c r="F101" s="64"/>
    </row>
    <row r="102" spans="1:6" ht="70.95" customHeight="1">
      <c r="A102" s="38">
        <f>ROW()-28</f>
        <v>74</v>
      </c>
      <c r="B102" s="5" t="s">
        <v>8</v>
      </c>
      <c r="C102" s="11"/>
      <c r="D102" s="12">
        <v>10144340</v>
      </c>
      <c r="E102" s="8" t="s">
        <v>9</v>
      </c>
      <c r="F102" s="40">
        <v>3790</v>
      </c>
    </row>
    <row r="103" spans="1:6" ht="70.95" customHeight="1">
      <c r="A103" s="38">
        <f t="shared" ref="A103:A109" si="7">ROW()-28</f>
        <v>75</v>
      </c>
      <c r="B103" s="5" t="s">
        <v>111</v>
      </c>
      <c r="C103" s="9"/>
      <c r="D103" s="10">
        <v>606454169</v>
      </c>
      <c r="E103" s="8" t="s">
        <v>157</v>
      </c>
      <c r="F103" s="41">
        <v>4190</v>
      </c>
    </row>
    <row r="104" spans="1:6" ht="70.95" customHeight="1">
      <c r="A104" s="38">
        <f t="shared" si="7"/>
        <v>76</v>
      </c>
      <c r="B104" s="5" t="s">
        <v>4</v>
      </c>
      <c r="C104" s="9"/>
      <c r="D104" s="10">
        <v>10144343</v>
      </c>
      <c r="E104" s="8" t="s">
        <v>5</v>
      </c>
      <c r="F104" s="41">
        <v>4690</v>
      </c>
    </row>
    <row r="105" spans="1:6" ht="70.95" customHeight="1">
      <c r="A105" s="38">
        <f t="shared" si="7"/>
        <v>77</v>
      </c>
      <c r="B105" s="5" t="s">
        <v>110</v>
      </c>
      <c r="C105" s="13"/>
      <c r="D105" s="10">
        <v>606454168</v>
      </c>
      <c r="E105" s="8" t="s">
        <v>158</v>
      </c>
      <c r="F105" s="41">
        <v>4990</v>
      </c>
    </row>
    <row r="106" spans="1:6" ht="70.2" customHeight="1">
      <c r="A106" s="38">
        <f t="shared" si="7"/>
        <v>78</v>
      </c>
      <c r="B106" s="5" t="s">
        <v>10</v>
      </c>
      <c r="C106" s="11"/>
      <c r="D106" s="12">
        <v>10144348</v>
      </c>
      <c r="E106" s="8" t="s">
        <v>227</v>
      </c>
      <c r="F106" s="40">
        <v>5990</v>
      </c>
    </row>
    <row r="107" spans="1:6" ht="72" customHeight="1">
      <c r="A107" s="38">
        <f t="shared" si="7"/>
        <v>79</v>
      </c>
      <c r="B107" s="5" t="s">
        <v>6</v>
      </c>
      <c r="C107" s="11"/>
      <c r="D107" s="12">
        <v>10144345</v>
      </c>
      <c r="E107" s="8" t="s">
        <v>7</v>
      </c>
      <c r="F107" s="40">
        <v>6990</v>
      </c>
    </row>
    <row r="108" spans="1:6" ht="67.2" customHeight="1">
      <c r="A108" s="38">
        <f t="shared" si="7"/>
        <v>80</v>
      </c>
      <c r="B108" s="5" t="s">
        <v>11</v>
      </c>
      <c r="C108" s="11"/>
      <c r="D108" s="12">
        <v>10144347</v>
      </c>
      <c r="E108" s="8" t="s">
        <v>92</v>
      </c>
      <c r="F108" s="40">
        <v>8990</v>
      </c>
    </row>
    <row r="109" spans="1:6" ht="75.599999999999994" customHeight="1">
      <c r="A109" s="38">
        <f t="shared" si="7"/>
        <v>81</v>
      </c>
      <c r="B109" s="5" t="s">
        <v>2</v>
      </c>
      <c r="C109" s="9"/>
      <c r="D109" s="10">
        <v>10144346</v>
      </c>
      <c r="E109" s="8" t="s">
        <v>3</v>
      </c>
      <c r="F109" s="41">
        <v>7290</v>
      </c>
    </row>
    <row r="110" spans="1:6" s="4" customFormat="1" ht="12" customHeight="1">
      <c r="A110" s="62" t="s">
        <v>77</v>
      </c>
      <c r="B110" s="63"/>
      <c r="C110" s="63"/>
      <c r="D110" s="63"/>
      <c r="E110" s="63"/>
      <c r="F110" s="64"/>
    </row>
    <row r="111" spans="1:6" ht="70.95" customHeight="1">
      <c r="A111" s="38">
        <f>ROW()-29</f>
        <v>82</v>
      </c>
      <c r="B111" s="5" t="s">
        <v>17</v>
      </c>
      <c r="C111" s="9"/>
      <c r="D111" s="10">
        <v>10144338</v>
      </c>
      <c r="E111" s="8" t="s">
        <v>183</v>
      </c>
      <c r="F111" s="41">
        <v>4690</v>
      </c>
    </row>
    <row r="112" spans="1:6" ht="13.5" customHeight="1">
      <c r="A112" s="62" t="s">
        <v>262</v>
      </c>
      <c r="B112" s="63"/>
      <c r="C112" s="63"/>
      <c r="D112" s="63"/>
      <c r="E112" s="63"/>
      <c r="F112" s="64"/>
    </row>
    <row r="113" spans="1:6" s="29" customFormat="1" ht="70.95" customHeight="1">
      <c r="A113" s="38">
        <f>ROW()-30</f>
        <v>83</v>
      </c>
      <c r="B113" s="25" t="s">
        <v>246</v>
      </c>
      <c r="C113" s="35"/>
      <c r="D113" s="34">
        <v>606454344</v>
      </c>
      <c r="E113" s="28" t="s">
        <v>261</v>
      </c>
      <c r="F113" s="40">
        <v>13990</v>
      </c>
    </row>
    <row r="114" spans="1:6" ht="62.4" customHeight="1">
      <c r="A114" s="38">
        <f>ROW()-30</f>
        <v>84</v>
      </c>
      <c r="B114" s="25" t="s">
        <v>292</v>
      </c>
      <c r="C114" s="11"/>
      <c r="D114" s="34" t="s">
        <v>300</v>
      </c>
      <c r="E114" s="28" t="s">
        <v>293</v>
      </c>
      <c r="F114" s="40">
        <v>65990</v>
      </c>
    </row>
    <row r="115" spans="1:6" s="4" customFormat="1" ht="12" customHeight="1">
      <c r="A115" s="62" t="s">
        <v>82</v>
      </c>
      <c r="B115" s="63"/>
      <c r="C115" s="63"/>
      <c r="D115" s="63"/>
      <c r="E115" s="63"/>
      <c r="F115" s="64"/>
    </row>
    <row r="116" spans="1:6" ht="62.4" customHeight="1">
      <c r="A116" s="38">
        <f>ROW()-31</f>
        <v>85</v>
      </c>
      <c r="B116" s="5" t="s">
        <v>41</v>
      </c>
      <c r="C116" s="11"/>
      <c r="D116" s="12">
        <v>10144349</v>
      </c>
      <c r="E116" s="28" t="s">
        <v>42</v>
      </c>
      <c r="F116" s="40">
        <v>10990</v>
      </c>
    </row>
    <row r="117" spans="1:6" ht="55.95" customHeight="1">
      <c r="A117" s="38">
        <f t="shared" ref="A117:A123" si="8">ROW()-31</f>
        <v>86</v>
      </c>
      <c r="B117" s="5" t="s">
        <v>43</v>
      </c>
      <c r="C117" s="11"/>
      <c r="D117" s="12">
        <v>10144350</v>
      </c>
      <c r="E117" s="8" t="s">
        <v>44</v>
      </c>
      <c r="F117" s="40">
        <v>12990</v>
      </c>
    </row>
    <row r="118" spans="1:6" ht="58.2" customHeight="1">
      <c r="A118" s="38">
        <f t="shared" si="8"/>
        <v>87</v>
      </c>
      <c r="B118" s="5" t="s">
        <v>159</v>
      </c>
      <c r="C118" s="9"/>
      <c r="D118" s="10">
        <v>606454122</v>
      </c>
      <c r="E118" s="8" t="s">
        <v>228</v>
      </c>
      <c r="F118" s="41">
        <v>16990</v>
      </c>
    </row>
    <row r="119" spans="1:6" ht="54" customHeight="1">
      <c r="A119" s="38">
        <f t="shared" si="8"/>
        <v>88</v>
      </c>
      <c r="B119" s="5" t="s">
        <v>309</v>
      </c>
      <c r="C119" s="11"/>
      <c r="D119" s="10">
        <v>606454417</v>
      </c>
      <c r="E119" s="8" t="s">
        <v>310</v>
      </c>
      <c r="F119" s="41">
        <v>12590</v>
      </c>
    </row>
    <row r="120" spans="1:6" ht="54" customHeight="1">
      <c r="A120" s="38">
        <f t="shared" si="8"/>
        <v>89</v>
      </c>
      <c r="B120" s="5" t="s">
        <v>311</v>
      </c>
      <c r="C120" s="11"/>
      <c r="D120" s="10">
        <v>606454581</v>
      </c>
      <c r="E120" s="8" t="s">
        <v>330</v>
      </c>
      <c r="F120" s="41">
        <v>35990</v>
      </c>
    </row>
    <row r="121" spans="1:6" ht="54" customHeight="1">
      <c r="A121" s="38">
        <f t="shared" si="8"/>
        <v>90</v>
      </c>
      <c r="B121" s="5" t="s">
        <v>320</v>
      </c>
      <c r="C121" s="11"/>
      <c r="D121" s="10">
        <v>606454580</v>
      </c>
      <c r="E121" s="8" t="s">
        <v>321</v>
      </c>
      <c r="F121" s="40">
        <v>11990</v>
      </c>
    </row>
    <row r="122" spans="1:6" ht="54" customHeight="1">
      <c r="A122" s="38">
        <f t="shared" si="8"/>
        <v>91</v>
      </c>
      <c r="B122" s="5" t="s">
        <v>39</v>
      </c>
      <c r="C122" s="11"/>
      <c r="D122" s="12">
        <v>10144352</v>
      </c>
      <c r="E122" s="8" t="s">
        <v>40</v>
      </c>
      <c r="F122" s="40">
        <v>22990</v>
      </c>
    </row>
    <row r="123" spans="1:6" ht="55.95" customHeight="1">
      <c r="A123" s="38">
        <f t="shared" si="8"/>
        <v>92</v>
      </c>
      <c r="B123" s="5" t="s">
        <v>45</v>
      </c>
      <c r="C123" s="11"/>
      <c r="D123" s="26">
        <v>10144353</v>
      </c>
      <c r="E123" s="8" t="s">
        <v>46</v>
      </c>
      <c r="F123" s="40">
        <v>49990</v>
      </c>
    </row>
    <row r="124" spans="1:6" s="4" customFormat="1" ht="12" customHeight="1">
      <c r="A124" s="62" t="s">
        <v>89</v>
      </c>
      <c r="B124" s="63"/>
      <c r="C124" s="63"/>
      <c r="D124" s="63"/>
      <c r="E124" s="63"/>
      <c r="F124" s="64"/>
    </row>
    <row r="125" spans="1:6" ht="69.599999999999994" customHeight="1">
      <c r="A125" s="38">
        <f>ROW()-32</f>
        <v>93</v>
      </c>
      <c r="B125" s="5" t="s">
        <v>35</v>
      </c>
      <c r="C125" s="11"/>
      <c r="D125" s="12">
        <v>10144367</v>
      </c>
      <c r="E125" s="28" t="s">
        <v>36</v>
      </c>
      <c r="F125" s="40">
        <v>31990</v>
      </c>
    </row>
    <row r="126" spans="1:6" ht="69.599999999999994" customHeight="1">
      <c r="A126" s="38">
        <f t="shared" ref="A126:A128" si="9">ROW()-32</f>
        <v>94</v>
      </c>
      <c r="B126" s="5" t="s">
        <v>238</v>
      </c>
      <c r="C126" s="11"/>
      <c r="D126" s="12" t="s">
        <v>169</v>
      </c>
      <c r="E126" s="8" t="s">
        <v>168</v>
      </c>
      <c r="F126" s="40">
        <v>36990</v>
      </c>
    </row>
    <row r="127" spans="1:6" ht="73.2" customHeight="1">
      <c r="A127" s="38">
        <f t="shared" si="9"/>
        <v>95</v>
      </c>
      <c r="B127" s="5" t="s">
        <v>37</v>
      </c>
      <c r="C127" s="11"/>
      <c r="D127" s="12">
        <v>10144368</v>
      </c>
      <c r="E127" s="8" t="s">
        <v>38</v>
      </c>
      <c r="F127" s="40">
        <v>61990</v>
      </c>
    </row>
    <row r="128" spans="1:6" ht="73.2" customHeight="1">
      <c r="A128" s="38">
        <f t="shared" si="9"/>
        <v>96</v>
      </c>
      <c r="B128" s="5" t="s">
        <v>312</v>
      </c>
      <c r="C128" s="13"/>
      <c r="D128" s="12">
        <v>606454582</v>
      </c>
      <c r="E128" s="8" t="s">
        <v>313</v>
      </c>
      <c r="F128" s="39">
        <v>35990</v>
      </c>
    </row>
    <row r="129" spans="1:6" ht="12" customHeight="1">
      <c r="A129" s="62" t="s">
        <v>135</v>
      </c>
      <c r="B129" s="63"/>
      <c r="C129" s="63"/>
      <c r="D129" s="63"/>
      <c r="E129" s="63"/>
      <c r="F129" s="64"/>
    </row>
    <row r="130" spans="1:6" ht="73.2" customHeight="1">
      <c r="A130" s="38">
        <f>ROW()-33</f>
        <v>97</v>
      </c>
      <c r="B130" s="5" t="s">
        <v>140</v>
      </c>
      <c r="C130" s="13"/>
      <c r="D130" s="10">
        <v>606454121</v>
      </c>
      <c r="E130" s="8" t="s">
        <v>239</v>
      </c>
      <c r="F130" s="39">
        <v>28990</v>
      </c>
    </row>
    <row r="131" spans="1:6" ht="73.2" customHeight="1">
      <c r="A131" s="38">
        <f>ROW()-33</f>
        <v>98</v>
      </c>
      <c r="B131" s="5" t="s">
        <v>99</v>
      </c>
      <c r="C131" s="13"/>
      <c r="D131" s="10">
        <v>606454093</v>
      </c>
      <c r="E131" s="8" t="s">
        <v>160</v>
      </c>
      <c r="F131" s="41">
        <v>19990</v>
      </c>
    </row>
    <row r="132" spans="1:6" s="4" customFormat="1" ht="12" customHeight="1">
      <c r="A132" s="62" t="s">
        <v>78</v>
      </c>
      <c r="B132" s="63"/>
      <c r="C132" s="63"/>
      <c r="D132" s="63"/>
      <c r="E132" s="63"/>
      <c r="F132" s="64"/>
    </row>
    <row r="133" spans="1:6" s="4" customFormat="1" ht="12" customHeight="1">
      <c r="A133" s="62" t="s">
        <v>93</v>
      </c>
      <c r="B133" s="63"/>
      <c r="C133" s="63"/>
      <c r="D133" s="63"/>
      <c r="E133" s="63"/>
      <c r="F133" s="64"/>
    </row>
    <row r="134" spans="1:6" ht="68.400000000000006" customHeight="1">
      <c r="A134" s="38">
        <f>ROW()-35</f>
        <v>99</v>
      </c>
      <c r="B134" s="5" t="s">
        <v>33</v>
      </c>
      <c r="C134" s="11"/>
      <c r="D134" s="12">
        <v>10144329</v>
      </c>
      <c r="E134" s="28" t="s">
        <v>34</v>
      </c>
      <c r="F134" s="40">
        <v>5590</v>
      </c>
    </row>
    <row r="135" spans="1:6" ht="68.400000000000006" customHeight="1">
      <c r="A135" s="38">
        <f t="shared" ref="A135:A141" si="10">ROW()-35</f>
        <v>100</v>
      </c>
      <c r="B135" s="5" t="s">
        <v>301</v>
      </c>
      <c r="C135" s="11"/>
      <c r="D135" s="12">
        <v>606454430</v>
      </c>
      <c r="E135" s="28" t="s">
        <v>302</v>
      </c>
      <c r="F135" s="40">
        <v>5990</v>
      </c>
    </row>
    <row r="136" spans="1:6" ht="68.400000000000006" customHeight="1">
      <c r="A136" s="38">
        <f t="shared" si="10"/>
        <v>101</v>
      </c>
      <c r="B136" s="5" t="s">
        <v>26</v>
      </c>
      <c r="C136" s="11"/>
      <c r="D136" s="12">
        <v>10144330</v>
      </c>
      <c r="E136" s="28" t="s">
        <v>229</v>
      </c>
      <c r="F136" s="40">
        <v>6990</v>
      </c>
    </row>
    <row r="137" spans="1:6" ht="68.400000000000006" customHeight="1">
      <c r="A137" s="38">
        <f t="shared" si="10"/>
        <v>102</v>
      </c>
      <c r="B137" s="5" t="s">
        <v>281</v>
      </c>
      <c r="C137" s="11"/>
      <c r="D137" s="10">
        <v>10144331</v>
      </c>
      <c r="E137" s="28" t="s">
        <v>282</v>
      </c>
      <c r="F137" s="40">
        <v>6290</v>
      </c>
    </row>
    <row r="138" spans="1:6" ht="68.400000000000006" customHeight="1">
      <c r="A138" s="38">
        <f t="shared" si="10"/>
        <v>103</v>
      </c>
      <c r="B138" s="5" t="s">
        <v>31</v>
      </c>
      <c r="C138" s="11"/>
      <c r="D138" s="12">
        <v>10144328</v>
      </c>
      <c r="E138" s="28" t="s">
        <v>32</v>
      </c>
      <c r="F138" s="40">
        <v>7390</v>
      </c>
    </row>
    <row r="139" spans="1:6" ht="68.400000000000006" customHeight="1">
      <c r="A139" s="38">
        <f t="shared" si="10"/>
        <v>104</v>
      </c>
      <c r="B139" s="5" t="s">
        <v>27</v>
      </c>
      <c r="C139" s="11"/>
      <c r="D139" s="12">
        <v>10144327</v>
      </c>
      <c r="E139" s="28" t="s">
        <v>287</v>
      </c>
      <c r="F139" s="40">
        <v>8990</v>
      </c>
    </row>
    <row r="140" spans="1:6" ht="68.400000000000006" customHeight="1">
      <c r="A140" s="38">
        <f t="shared" si="10"/>
        <v>105</v>
      </c>
      <c r="B140" s="5" t="s">
        <v>303</v>
      </c>
      <c r="C140" s="11"/>
      <c r="D140" s="12">
        <v>606454429</v>
      </c>
      <c r="E140" s="28" t="s">
        <v>304</v>
      </c>
      <c r="F140" s="40">
        <v>14990</v>
      </c>
    </row>
    <row r="141" spans="1:6" ht="68.400000000000006" customHeight="1">
      <c r="A141" s="38">
        <f t="shared" si="10"/>
        <v>106</v>
      </c>
      <c r="B141" s="5" t="s">
        <v>305</v>
      </c>
      <c r="C141" s="11"/>
      <c r="D141" s="12">
        <v>606454578</v>
      </c>
      <c r="E141" s="28" t="s">
        <v>328</v>
      </c>
      <c r="F141" s="40">
        <v>7590</v>
      </c>
    </row>
    <row r="142" spans="1:6" s="4" customFormat="1" ht="12" customHeight="1">
      <c r="A142" s="62" t="s">
        <v>94</v>
      </c>
      <c r="B142" s="63"/>
      <c r="C142" s="63"/>
      <c r="D142" s="63"/>
      <c r="E142" s="63"/>
      <c r="F142" s="64"/>
    </row>
    <row r="143" spans="1:6" ht="70.2" customHeight="1">
      <c r="A143" s="38">
        <f>ROW()-36</f>
        <v>107</v>
      </c>
      <c r="B143" s="5" t="s">
        <v>25</v>
      </c>
      <c r="C143" s="11"/>
      <c r="D143" s="12">
        <v>10144332</v>
      </c>
      <c r="E143" s="28" t="s">
        <v>230</v>
      </c>
      <c r="F143" s="40">
        <v>9590</v>
      </c>
    </row>
    <row r="144" spans="1:6" s="4" customFormat="1" ht="12" customHeight="1">
      <c r="A144" s="62" t="s">
        <v>95</v>
      </c>
      <c r="B144" s="63"/>
      <c r="C144" s="63"/>
      <c r="D144" s="63"/>
      <c r="E144" s="63"/>
      <c r="F144" s="64"/>
    </row>
    <row r="145" spans="1:6" ht="66.599999999999994" customHeight="1">
      <c r="A145" s="38">
        <f>ROW()-37</f>
        <v>108</v>
      </c>
      <c r="B145" s="5" t="s">
        <v>29</v>
      </c>
      <c r="C145" s="11"/>
      <c r="D145" s="12">
        <v>10144333</v>
      </c>
      <c r="E145" s="8" t="s">
        <v>289</v>
      </c>
      <c r="F145" s="40">
        <v>13990</v>
      </c>
    </row>
    <row r="146" spans="1:6" s="4" customFormat="1" ht="12" customHeight="1">
      <c r="A146" s="62" t="s">
        <v>96</v>
      </c>
      <c r="B146" s="63"/>
      <c r="C146" s="63"/>
      <c r="D146" s="63"/>
      <c r="E146" s="63"/>
      <c r="F146" s="64"/>
    </row>
    <row r="147" spans="1:6" ht="61.95" customHeight="1">
      <c r="A147" s="38">
        <f>ROW()-38</f>
        <v>109</v>
      </c>
      <c r="B147" s="5" t="s">
        <v>103</v>
      </c>
      <c r="C147" s="13"/>
      <c r="D147" s="10">
        <v>606454087</v>
      </c>
      <c r="E147" s="8" t="s">
        <v>184</v>
      </c>
      <c r="F147" s="41">
        <v>12990</v>
      </c>
    </row>
    <row r="148" spans="1:6" ht="61.95" customHeight="1">
      <c r="A148" s="38">
        <f t="shared" ref="A148:A150" si="11">ROW()-38</f>
        <v>110</v>
      </c>
      <c r="B148" s="5" t="s">
        <v>30</v>
      </c>
      <c r="C148" s="11"/>
      <c r="D148" s="12">
        <v>10144336</v>
      </c>
      <c r="E148" s="28" t="s">
        <v>290</v>
      </c>
      <c r="F148" s="40">
        <v>15390</v>
      </c>
    </row>
    <row r="149" spans="1:6" ht="66" customHeight="1">
      <c r="A149" s="38">
        <f t="shared" si="11"/>
        <v>111</v>
      </c>
      <c r="B149" s="5" t="s">
        <v>28</v>
      </c>
      <c r="C149" s="11"/>
      <c r="D149" s="12">
        <v>10144335</v>
      </c>
      <c r="E149" s="8" t="s">
        <v>288</v>
      </c>
      <c r="F149" s="40">
        <v>15990</v>
      </c>
    </row>
    <row r="150" spans="1:6" ht="66" customHeight="1">
      <c r="A150" s="38">
        <f t="shared" si="11"/>
        <v>112</v>
      </c>
      <c r="B150" s="5" t="s">
        <v>170</v>
      </c>
      <c r="C150" s="11"/>
      <c r="D150" s="12">
        <v>606454117</v>
      </c>
      <c r="E150" s="8" t="s">
        <v>291</v>
      </c>
      <c r="F150" s="40">
        <v>16790</v>
      </c>
    </row>
    <row r="151" spans="1:6" ht="12" customHeight="1">
      <c r="A151" s="62" t="s">
        <v>134</v>
      </c>
      <c r="B151" s="63"/>
      <c r="C151" s="63"/>
      <c r="D151" s="63"/>
      <c r="E151" s="63"/>
      <c r="F151" s="64"/>
    </row>
    <row r="152" spans="1:6" ht="66" customHeight="1">
      <c r="A152" s="38">
        <f>ROW()-39</f>
        <v>113</v>
      </c>
      <c r="B152" s="5" t="s">
        <v>112</v>
      </c>
      <c r="C152" s="9"/>
      <c r="D152" s="10">
        <v>606454120</v>
      </c>
      <c r="E152" s="8" t="s">
        <v>172</v>
      </c>
      <c r="F152" s="41">
        <v>6290</v>
      </c>
    </row>
    <row r="153" spans="1:6" ht="66" customHeight="1">
      <c r="A153" s="38">
        <f t="shared" ref="A153:A155" si="12">ROW()-39</f>
        <v>114</v>
      </c>
      <c r="B153" s="5" t="s">
        <v>318</v>
      </c>
      <c r="C153" s="9"/>
      <c r="D153" s="10">
        <v>606454586</v>
      </c>
      <c r="E153" s="8" t="s">
        <v>319</v>
      </c>
      <c r="F153" s="39">
        <v>6290</v>
      </c>
    </row>
    <row r="154" spans="1:6" ht="66" customHeight="1">
      <c r="A154" s="38">
        <f t="shared" si="12"/>
        <v>115</v>
      </c>
      <c r="B154" s="5" t="s">
        <v>117</v>
      </c>
      <c r="C154" s="9"/>
      <c r="D154" s="10">
        <v>606454082</v>
      </c>
      <c r="E154" s="8" t="s">
        <v>161</v>
      </c>
      <c r="F154" s="39">
        <v>10590</v>
      </c>
    </row>
    <row r="155" spans="1:6" ht="75" customHeight="1">
      <c r="A155" s="38">
        <f t="shared" si="12"/>
        <v>116</v>
      </c>
      <c r="B155" s="5" t="s">
        <v>118</v>
      </c>
      <c r="C155" s="9"/>
      <c r="D155" s="10">
        <v>606454147</v>
      </c>
      <c r="E155" s="8" t="s">
        <v>231</v>
      </c>
      <c r="F155" s="41">
        <v>20990</v>
      </c>
    </row>
    <row r="156" spans="1:6" s="4" customFormat="1" ht="12" customHeight="1">
      <c r="A156" s="62" t="s">
        <v>80</v>
      </c>
      <c r="B156" s="63"/>
      <c r="C156" s="63"/>
      <c r="D156" s="63"/>
      <c r="E156" s="63"/>
      <c r="F156" s="64"/>
    </row>
    <row r="157" spans="1:6" s="29" customFormat="1" ht="69" customHeight="1">
      <c r="A157" s="38">
        <f>ROW()-40</f>
        <v>117</v>
      </c>
      <c r="B157" s="25" t="s">
        <v>20</v>
      </c>
      <c r="C157" s="27"/>
      <c r="D157" s="26">
        <v>10144354</v>
      </c>
      <c r="E157" s="28" t="s">
        <v>21</v>
      </c>
      <c r="F157" s="39">
        <v>4390</v>
      </c>
    </row>
    <row r="158" spans="1:6" ht="69.599999999999994" customHeight="1">
      <c r="A158" s="38">
        <f t="shared" ref="A158:A159" si="13">ROW()-40</f>
        <v>118</v>
      </c>
      <c r="B158" s="5" t="s">
        <v>23</v>
      </c>
      <c r="C158" s="11"/>
      <c r="D158" s="12">
        <v>10144356</v>
      </c>
      <c r="E158" s="8" t="s">
        <v>24</v>
      </c>
      <c r="F158" s="39">
        <v>4590</v>
      </c>
    </row>
    <row r="159" spans="1:6" ht="66.599999999999994" customHeight="1">
      <c r="A159" s="50">
        <f t="shared" si="13"/>
        <v>119</v>
      </c>
      <c r="B159" s="18" t="s">
        <v>22</v>
      </c>
      <c r="C159" s="19"/>
      <c r="D159" s="20">
        <v>10144355</v>
      </c>
      <c r="E159" s="21" t="s">
        <v>97</v>
      </c>
      <c r="F159" s="44">
        <v>4990</v>
      </c>
    </row>
    <row r="160" spans="1:6" s="4" customFormat="1" ht="12" customHeight="1">
      <c r="A160" s="62" t="s">
        <v>81</v>
      </c>
      <c r="B160" s="63"/>
      <c r="C160" s="63"/>
      <c r="D160" s="63"/>
      <c r="E160" s="63"/>
      <c r="F160" s="64"/>
    </row>
    <row r="161" spans="1:6" ht="68.400000000000006" customHeight="1">
      <c r="A161" s="38">
        <f>ROW()-41</f>
        <v>120</v>
      </c>
      <c r="B161" s="5" t="s">
        <v>18</v>
      </c>
      <c r="C161" s="11"/>
      <c r="D161" s="12">
        <v>10144358</v>
      </c>
      <c r="E161" s="8" t="s">
        <v>19</v>
      </c>
      <c r="F161" s="40">
        <v>14990</v>
      </c>
    </row>
    <row r="162" spans="1:6" s="4" customFormat="1" ht="12" customHeight="1">
      <c r="A162" s="62" t="s">
        <v>133</v>
      </c>
      <c r="B162" s="63"/>
      <c r="C162" s="63"/>
      <c r="D162" s="63"/>
      <c r="E162" s="63"/>
      <c r="F162" s="64"/>
    </row>
    <row r="163" spans="1:6" ht="68.400000000000006" customHeight="1">
      <c r="A163" s="38">
        <f>ROW()-42</f>
        <v>121</v>
      </c>
      <c r="B163" s="5" t="s">
        <v>101</v>
      </c>
      <c r="C163" s="13"/>
      <c r="D163" s="10">
        <v>606454091</v>
      </c>
      <c r="E163" s="8" t="s">
        <v>162</v>
      </c>
      <c r="F163" s="39">
        <v>9990</v>
      </c>
    </row>
    <row r="164" spans="1:6" ht="68.400000000000006" customHeight="1">
      <c r="A164" s="38">
        <f>ROW()-42</f>
        <v>122</v>
      </c>
      <c r="B164" s="5" t="s">
        <v>100</v>
      </c>
      <c r="C164" s="13"/>
      <c r="D164" s="10">
        <v>606454092</v>
      </c>
      <c r="E164" s="8" t="s">
        <v>163</v>
      </c>
      <c r="F164" s="39">
        <v>12390</v>
      </c>
    </row>
    <row r="165" spans="1:6" ht="12" customHeight="1">
      <c r="A165" s="62" t="s">
        <v>139</v>
      </c>
      <c r="B165" s="63"/>
      <c r="C165" s="63"/>
      <c r="D165" s="63"/>
      <c r="E165" s="63"/>
      <c r="F165" s="64"/>
    </row>
    <row r="166" spans="1:6" ht="68.400000000000006" customHeight="1">
      <c r="A166" s="38">
        <f>ROW()-43</f>
        <v>123</v>
      </c>
      <c r="B166" s="5" t="s">
        <v>114</v>
      </c>
      <c r="C166" s="13"/>
      <c r="D166" s="10">
        <v>606454145</v>
      </c>
      <c r="E166" s="8" t="s">
        <v>232</v>
      </c>
      <c r="F166" s="41">
        <v>5590</v>
      </c>
    </row>
    <row r="167" spans="1:6" s="29" customFormat="1" ht="68.400000000000006" customHeight="1">
      <c r="A167" s="38">
        <f t="shared" ref="A167:A168" si="14">ROW()-43</f>
        <v>124</v>
      </c>
      <c r="B167" s="25" t="s">
        <v>245</v>
      </c>
      <c r="C167" s="33"/>
      <c r="D167" s="34">
        <v>606454346</v>
      </c>
      <c r="E167" s="28" t="s">
        <v>270</v>
      </c>
      <c r="F167" s="40">
        <v>3590</v>
      </c>
    </row>
    <row r="168" spans="1:6" ht="68.400000000000006" customHeight="1">
      <c r="A168" s="38">
        <f t="shared" si="14"/>
        <v>125</v>
      </c>
      <c r="B168" s="5" t="s">
        <v>116</v>
      </c>
      <c r="C168" s="13"/>
      <c r="D168" s="10">
        <v>606454146</v>
      </c>
      <c r="E168" s="8" t="s">
        <v>115</v>
      </c>
      <c r="F168" s="41">
        <v>6990</v>
      </c>
    </row>
    <row r="169" spans="1:6" s="4" customFormat="1" ht="12" customHeight="1">
      <c r="A169" s="62" t="s">
        <v>79</v>
      </c>
      <c r="B169" s="63"/>
      <c r="C169" s="63"/>
      <c r="D169" s="63"/>
      <c r="E169" s="63"/>
      <c r="F169" s="64"/>
    </row>
    <row r="170" spans="1:6" ht="69.599999999999994" customHeight="1">
      <c r="A170" s="38">
        <f>ROW()-44</f>
        <v>126</v>
      </c>
      <c r="B170" s="5" t="s">
        <v>130</v>
      </c>
      <c r="C170" s="11"/>
      <c r="D170" s="12">
        <v>10144363</v>
      </c>
      <c r="E170" s="28" t="s">
        <v>129</v>
      </c>
      <c r="F170" s="40">
        <v>10390</v>
      </c>
    </row>
    <row r="171" spans="1:6" s="4" customFormat="1" ht="12" customHeight="1">
      <c r="A171" s="62" t="s">
        <v>174</v>
      </c>
      <c r="B171" s="63"/>
      <c r="C171" s="63"/>
      <c r="D171" s="63"/>
      <c r="E171" s="63"/>
      <c r="F171" s="64"/>
    </row>
    <row r="172" spans="1:6" ht="67.2" customHeight="1">
      <c r="A172" s="38">
        <f>ROW()-45</f>
        <v>127</v>
      </c>
      <c r="B172" s="5" t="s">
        <v>285</v>
      </c>
      <c r="C172" s="11"/>
      <c r="D172" s="12">
        <v>606454144</v>
      </c>
      <c r="E172" s="8" t="s">
        <v>233</v>
      </c>
      <c r="F172" s="40">
        <v>16590</v>
      </c>
    </row>
    <row r="173" spans="1:6" ht="67.2" customHeight="1">
      <c r="A173" s="38">
        <f>ROW()-45</f>
        <v>128</v>
      </c>
      <c r="B173" s="5" t="s">
        <v>123</v>
      </c>
      <c r="C173" s="11"/>
      <c r="D173" s="12">
        <v>606454077</v>
      </c>
      <c r="E173" s="8" t="s">
        <v>176</v>
      </c>
      <c r="F173" s="40">
        <v>11990</v>
      </c>
    </row>
    <row r="174" spans="1:6" s="4" customFormat="1" ht="12" customHeight="1">
      <c r="A174" s="62" t="s">
        <v>83</v>
      </c>
      <c r="B174" s="63"/>
      <c r="C174" s="63"/>
      <c r="D174" s="63"/>
      <c r="E174" s="63"/>
      <c r="F174" s="64"/>
    </row>
    <row r="175" spans="1:6" ht="48.6" customHeight="1">
      <c r="A175" s="38">
        <f>ROW()-46</f>
        <v>129</v>
      </c>
      <c r="B175" s="5" t="s">
        <v>54</v>
      </c>
      <c r="C175" s="11"/>
      <c r="D175" s="12">
        <v>10144365</v>
      </c>
      <c r="E175" s="8" t="s">
        <v>55</v>
      </c>
      <c r="F175" s="39">
        <v>10590</v>
      </c>
    </row>
    <row r="176" spans="1:6" ht="53.4" customHeight="1">
      <c r="A176" s="38">
        <f>ROW()-46</f>
        <v>130</v>
      </c>
      <c r="B176" s="5" t="s">
        <v>52</v>
      </c>
      <c r="C176" s="11"/>
      <c r="D176" s="12">
        <v>10144366</v>
      </c>
      <c r="E176" s="8" t="s">
        <v>53</v>
      </c>
      <c r="F176" s="40">
        <v>15990</v>
      </c>
    </row>
    <row r="177" spans="1:6" ht="12" customHeight="1">
      <c r="A177" s="62" t="s">
        <v>136</v>
      </c>
      <c r="B177" s="63"/>
      <c r="C177" s="63"/>
      <c r="D177" s="63"/>
      <c r="E177" s="63"/>
      <c r="F177" s="64"/>
    </row>
    <row r="178" spans="1:6" ht="68.25" customHeight="1">
      <c r="A178" s="38">
        <f>ROW()-47</f>
        <v>131</v>
      </c>
      <c r="B178" s="5" t="s">
        <v>119</v>
      </c>
      <c r="C178" s="13"/>
      <c r="D178" s="10">
        <v>606454083</v>
      </c>
      <c r="E178" s="8" t="s">
        <v>164</v>
      </c>
      <c r="F178" s="41">
        <v>9590</v>
      </c>
    </row>
    <row r="179" spans="1:6" s="4" customFormat="1" ht="12" customHeight="1">
      <c r="A179" s="62" t="s">
        <v>84</v>
      </c>
      <c r="B179" s="63"/>
      <c r="C179" s="63"/>
      <c r="D179" s="63"/>
      <c r="E179" s="63"/>
      <c r="F179" s="64"/>
    </row>
    <row r="180" spans="1:6" ht="67.2" customHeight="1">
      <c r="A180" s="38">
        <f>ROW()-48</f>
        <v>132</v>
      </c>
      <c r="B180" s="5" t="s">
        <v>102</v>
      </c>
      <c r="C180" s="13"/>
      <c r="D180" s="10">
        <v>606454090</v>
      </c>
      <c r="E180" s="28" t="s">
        <v>173</v>
      </c>
      <c r="F180" s="41">
        <v>12990</v>
      </c>
    </row>
    <row r="181" spans="1:6" ht="67.2" customHeight="1">
      <c r="A181" s="38">
        <f t="shared" ref="A181:A182" si="15">ROW()-48</f>
        <v>133</v>
      </c>
      <c r="B181" s="5" t="s">
        <v>49</v>
      </c>
      <c r="C181" s="11"/>
      <c r="D181" s="12">
        <v>10144369</v>
      </c>
      <c r="E181" s="8" t="s">
        <v>234</v>
      </c>
      <c r="F181" s="40">
        <v>10990</v>
      </c>
    </row>
    <row r="182" spans="1:6" ht="68.400000000000006" customHeight="1">
      <c r="A182" s="38">
        <f t="shared" si="15"/>
        <v>134</v>
      </c>
      <c r="B182" s="5" t="s">
        <v>48</v>
      </c>
      <c r="C182" s="11"/>
      <c r="D182" s="12">
        <v>10144370</v>
      </c>
      <c r="E182" s="8" t="s">
        <v>235</v>
      </c>
      <c r="F182" s="40">
        <v>14990</v>
      </c>
    </row>
    <row r="183" spans="1:6" s="4" customFormat="1" ht="12" customHeight="1">
      <c r="A183" s="62" t="s">
        <v>85</v>
      </c>
      <c r="B183" s="63"/>
      <c r="C183" s="63"/>
      <c r="D183" s="63"/>
      <c r="E183" s="63"/>
      <c r="F183" s="64"/>
    </row>
    <row r="184" spans="1:6" ht="85.95" customHeight="1">
      <c r="A184" s="38">
        <f>ROW()-49</f>
        <v>135</v>
      </c>
      <c r="B184" s="5" t="s">
        <v>105</v>
      </c>
      <c r="C184" s="11"/>
      <c r="D184" s="12">
        <v>10144371</v>
      </c>
      <c r="E184" s="8" t="s">
        <v>104</v>
      </c>
      <c r="F184" s="40">
        <v>27990</v>
      </c>
    </row>
    <row r="185" spans="1:6" ht="78.599999999999994" customHeight="1">
      <c r="A185" s="38">
        <f>ROW()-49</f>
        <v>136</v>
      </c>
      <c r="B185" s="5" t="s">
        <v>56</v>
      </c>
      <c r="C185" s="11"/>
      <c r="D185" s="12">
        <v>10144372</v>
      </c>
      <c r="E185" s="8" t="s">
        <v>57</v>
      </c>
      <c r="F185" s="40">
        <v>43990</v>
      </c>
    </row>
    <row r="186" spans="1:6" s="4" customFormat="1" ht="12" customHeight="1">
      <c r="A186" s="62" t="s">
        <v>243</v>
      </c>
      <c r="B186" s="63"/>
      <c r="C186" s="63"/>
      <c r="D186" s="63"/>
      <c r="E186" s="63"/>
      <c r="F186" s="64"/>
    </row>
    <row r="187" spans="1:6" s="29" customFormat="1" ht="68.400000000000006" customHeight="1">
      <c r="A187" s="43">
        <f>ROW()-48</f>
        <v>139</v>
      </c>
      <c r="B187" s="25" t="s">
        <v>244</v>
      </c>
      <c r="C187" s="27"/>
      <c r="D187" s="26">
        <v>606454345</v>
      </c>
      <c r="E187" s="28" t="s">
        <v>260</v>
      </c>
      <c r="F187" s="40">
        <v>20590</v>
      </c>
    </row>
    <row r="188" spans="1:6" s="4" customFormat="1" ht="12" customHeight="1">
      <c r="A188" s="62" t="s">
        <v>86</v>
      </c>
      <c r="B188" s="63"/>
      <c r="C188" s="63"/>
      <c r="D188" s="63"/>
      <c r="E188" s="63"/>
      <c r="F188" s="64"/>
    </row>
    <row r="189" spans="1:6" ht="68.400000000000006" customHeight="1">
      <c r="A189" s="38">
        <f>ROW()-49</f>
        <v>140</v>
      </c>
      <c r="B189" s="5" t="s">
        <v>58</v>
      </c>
      <c r="C189" s="11"/>
      <c r="D189" s="12">
        <v>10144359</v>
      </c>
      <c r="E189" s="8" t="s">
        <v>59</v>
      </c>
      <c r="F189" s="40">
        <v>7990</v>
      </c>
    </row>
    <row r="190" spans="1:6" ht="64.95" customHeight="1">
      <c r="A190" s="38">
        <f>ROW()-49</f>
        <v>141</v>
      </c>
      <c r="B190" s="5" t="s">
        <v>60</v>
      </c>
      <c r="C190" s="11"/>
      <c r="D190" s="12">
        <v>10144360</v>
      </c>
      <c r="E190" s="8" t="s">
        <v>236</v>
      </c>
      <c r="F190" s="40">
        <v>11990</v>
      </c>
    </row>
    <row r="191" spans="1:6" s="4" customFormat="1" ht="12" customHeight="1">
      <c r="A191" s="62" t="s">
        <v>87</v>
      </c>
      <c r="B191" s="63"/>
      <c r="C191" s="63"/>
      <c r="D191" s="63"/>
      <c r="E191" s="63"/>
      <c r="F191" s="64"/>
    </row>
    <row r="192" spans="1:6" s="4" customFormat="1" ht="78" customHeight="1">
      <c r="A192" s="38">
        <f>ROW()-50</f>
        <v>142</v>
      </c>
      <c r="B192" s="5" t="s">
        <v>113</v>
      </c>
      <c r="C192" s="9"/>
      <c r="D192" s="10">
        <v>606454142</v>
      </c>
      <c r="E192" s="8" t="s">
        <v>165</v>
      </c>
      <c r="F192" s="41">
        <v>7590</v>
      </c>
    </row>
    <row r="193" spans="1:6" ht="78" customHeight="1">
      <c r="A193" s="38">
        <f t="shared" ref="A193:A194" si="16">ROW()-50</f>
        <v>143</v>
      </c>
      <c r="B193" s="5" t="s">
        <v>70</v>
      </c>
      <c r="C193" s="11"/>
      <c r="D193" s="12">
        <v>10144361</v>
      </c>
      <c r="E193" s="8" t="s">
        <v>71</v>
      </c>
      <c r="F193" s="40">
        <v>9290</v>
      </c>
    </row>
    <row r="194" spans="1:6" ht="78" customHeight="1">
      <c r="A194" s="38">
        <f t="shared" si="16"/>
        <v>144</v>
      </c>
      <c r="B194" s="5" t="s">
        <v>68</v>
      </c>
      <c r="C194" s="11"/>
      <c r="D194" s="12">
        <v>10144362</v>
      </c>
      <c r="E194" s="8" t="s">
        <v>69</v>
      </c>
      <c r="F194" s="40">
        <v>15990</v>
      </c>
    </row>
    <row r="195" spans="1:6" s="4" customFormat="1" ht="12" customHeight="1">
      <c r="A195" s="62" t="s">
        <v>88</v>
      </c>
      <c r="B195" s="63"/>
      <c r="C195" s="63"/>
      <c r="D195" s="63"/>
      <c r="E195" s="63"/>
      <c r="F195" s="64"/>
    </row>
    <row r="196" spans="1:6" ht="60" customHeight="1">
      <c r="A196" s="38">
        <f>ROW()-51</f>
        <v>145</v>
      </c>
      <c r="B196" s="5" t="s">
        <v>62</v>
      </c>
      <c r="C196" s="11"/>
      <c r="D196" s="12">
        <v>10144377</v>
      </c>
      <c r="E196" s="8" t="s">
        <v>63</v>
      </c>
      <c r="F196" s="40">
        <v>6990</v>
      </c>
    </row>
    <row r="197" spans="1:6" ht="60" customHeight="1">
      <c r="A197" s="38">
        <f t="shared" ref="A197:A198" si="17">ROW()-51</f>
        <v>146</v>
      </c>
      <c r="B197" s="5" t="s">
        <v>64</v>
      </c>
      <c r="C197" s="11"/>
      <c r="D197" s="12">
        <v>10144378</v>
      </c>
      <c r="E197" s="8" t="s">
        <v>65</v>
      </c>
      <c r="F197" s="40">
        <v>4590</v>
      </c>
    </row>
    <row r="198" spans="1:6" ht="60" customHeight="1">
      <c r="A198" s="38">
        <f t="shared" si="17"/>
        <v>147</v>
      </c>
      <c r="B198" s="5" t="s">
        <v>66</v>
      </c>
      <c r="C198" s="11"/>
      <c r="D198" s="12">
        <v>10144376</v>
      </c>
      <c r="E198" s="8" t="s">
        <v>67</v>
      </c>
      <c r="F198" s="40">
        <v>3690</v>
      </c>
    </row>
    <row r="199" spans="1:6" s="4" customFormat="1" ht="12" customHeight="1">
      <c r="A199" s="62" t="s">
        <v>90</v>
      </c>
      <c r="B199" s="63"/>
      <c r="C199" s="63"/>
      <c r="D199" s="63"/>
      <c r="E199" s="63"/>
      <c r="F199" s="64"/>
    </row>
    <row r="200" spans="1:6" s="4" customFormat="1" ht="60" customHeight="1">
      <c r="A200" s="38">
        <f>ROW()-52</f>
        <v>148</v>
      </c>
      <c r="B200" s="5" t="s">
        <v>98</v>
      </c>
      <c r="C200" s="13"/>
      <c r="D200" s="10">
        <v>606454094</v>
      </c>
      <c r="E200" s="8" t="s">
        <v>294</v>
      </c>
      <c r="F200" s="39">
        <v>36990</v>
      </c>
    </row>
    <row r="201" spans="1:6" ht="60" customHeight="1">
      <c r="A201" s="38">
        <f>ROW()-52</f>
        <v>149</v>
      </c>
      <c r="B201" s="5" t="s">
        <v>61</v>
      </c>
      <c r="C201" s="11"/>
      <c r="D201" s="12">
        <v>10144379</v>
      </c>
      <c r="E201" s="8" t="s">
        <v>295</v>
      </c>
      <c r="F201" s="40">
        <v>55990</v>
      </c>
    </row>
    <row r="203" spans="1:6" s="4" customFormat="1" ht="14.4" customHeight="1">
      <c r="A203" s="74"/>
      <c r="B203" s="75"/>
      <c r="C203" s="75"/>
      <c r="D203" s="75"/>
      <c r="E203" s="76"/>
      <c r="F203" s="55"/>
    </row>
  </sheetData>
  <autoFilter ref="A5:F201" xr:uid="{00000000-0009-0000-0000-000000000000}"/>
  <mergeCells count="55">
    <mergeCell ref="A115:F115"/>
    <mergeCell ref="A124:F124"/>
    <mergeCell ref="A129:F129"/>
    <mergeCell ref="A132:F132"/>
    <mergeCell ref="A101:F101"/>
    <mergeCell ref="A99:F99"/>
    <mergeCell ref="A110:F110"/>
    <mergeCell ref="A112:F112"/>
    <mergeCell ref="A59:F59"/>
    <mergeCell ref="A64:F64"/>
    <mergeCell ref="A69:F69"/>
    <mergeCell ref="A81:F81"/>
    <mergeCell ref="A77:F77"/>
    <mergeCell ref="A79:F79"/>
    <mergeCell ref="A67:F67"/>
    <mergeCell ref="A75:F75"/>
    <mergeCell ref="A85:F85"/>
    <mergeCell ref="A94:F94"/>
    <mergeCell ref="A87:F87"/>
    <mergeCell ref="A98:F98"/>
    <mergeCell ref="A133:F133"/>
    <mergeCell ref="A142:F142"/>
    <mergeCell ref="A144:F144"/>
    <mergeCell ref="A146:F146"/>
    <mergeCell ref="A151:F151"/>
    <mergeCell ref="A156:F156"/>
    <mergeCell ref="A160:F160"/>
    <mergeCell ref="A162:F162"/>
    <mergeCell ref="A165:F165"/>
    <mergeCell ref="A169:F169"/>
    <mergeCell ref="A171:F171"/>
    <mergeCell ref="A199:F199"/>
    <mergeCell ref="A203:E203"/>
    <mergeCell ref="A174:F174"/>
    <mergeCell ref="A177:F177"/>
    <mergeCell ref="A179:F179"/>
    <mergeCell ref="A183:F183"/>
    <mergeCell ref="A186:F186"/>
    <mergeCell ref="A195:F195"/>
    <mergeCell ref="A188:F188"/>
    <mergeCell ref="A191:F191"/>
    <mergeCell ref="A21:F21"/>
    <mergeCell ref="A22:F22"/>
    <mergeCell ref="A24:F24"/>
    <mergeCell ref="A36:F36"/>
    <mergeCell ref="A50:F50"/>
    <mergeCell ref="F3:F5"/>
    <mergeCell ref="A6:F6"/>
    <mergeCell ref="A7:F7"/>
    <mergeCell ref="A9:F9"/>
    <mergeCell ref="A3:A5"/>
    <mergeCell ref="B3:B5"/>
    <mergeCell ref="C3:C5"/>
    <mergeCell ref="D3:D5"/>
    <mergeCell ref="E3:E5"/>
  </mergeCells>
  <phoneticPr fontId="0" type="noConversion"/>
  <conditionalFormatting sqref="A83:A84 G1:XFD1048576">
    <cfRule type="cellIs" dxfId="7" priority="147" operator="equal">
      <formula>"В производстве"</formula>
    </cfRule>
    <cfRule type="cellIs" dxfId="6" priority="148" operator="equal">
      <formula>"Отсутствует"</formula>
    </cfRule>
  </conditionalFormatting>
  <conditionalFormatting sqref="A1:F77">
    <cfRule type="cellIs" dxfId="5" priority="83" operator="equal">
      <formula>"В производстве"</formula>
    </cfRule>
    <cfRule type="cellIs" dxfId="4" priority="84" operator="equal">
      <formula>"Отсутствует"</formula>
    </cfRule>
  </conditionalFormatting>
  <conditionalFormatting sqref="A79:F1048576">
    <cfRule type="cellIs" dxfId="3" priority="77" operator="equal">
      <formula>"В производстве"</formula>
    </cfRule>
    <cfRule type="cellIs" dxfId="2" priority="78" operator="equal">
      <formula>"Отсутствует"</formula>
    </cfRule>
  </conditionalFormatting>
  <conditionalFormatting sqref="A78:B78 D78:F78">
    <cfRule type="cellIs" dxfId="1" priority="251" operator="equal">
      <formula>"В производстве"</formula>
    </cfRule>
    <cfRule type="cellIs" dxfId="0" priority="252" operator="equal">
      <formula>"Отсутствует"</formula>
    </cfRule>
  </conditionalFormatting>
  <pageMargins left="0.25" right="0.25" top="0.75" bottom="0.75" header="0.3" footer="0.3"/>
  <pageSetup paperSize="9" orientation="landscape" r:id="rId1"/>
  <ignoredErrors>
    <ignoredError sqref="D126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Z H O s W g L 2 g d q n A A A A + A A A A B I A H A B D b 2 5 m a W c v U G F j a 2 F n Z S 5 4 b W w g o h g A K K A U A A A A A A A A A A A A A A A A A A A A A A A A A A A A h Y + x D o I w F E V / h X S n r y A G Q h 5 l c J X E a D S u B C o 0 Q j F t E f 7 N w U / y F y R R 1 M 3 x n p z h 3 M f t j u n Y N s 5 V a C M 7 l R C P M u I I V X S l V F V C e n t y I 5 J y 3 O T F O a + E M 8 n K x K M p E 1 J b e 4 k B h m G g w 4 J 2 u g K f M Q + O 2 X p X 1 K L N y U e W / 2 V X K m N z V Q j C 8 f C K 4 T 4 N I 7 o M A 0 a D y E O Y M W Z S f R V / K q Y M 4 Q f i q m 9 s r w X X v b v d I 8 w T 4 f 2 C P w F Q S w M E F A A C A A g A Z H O s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R z r F o o i k e 4 D g A A A B E A A A A T A B w A R m 9 y b X V s Y X M v U 2 V j d G l v b j E u b S C i G A A o o B Q A A A A A A A A A A A A A A A A A A A A A A A A A A A A r T k 0 u y c z P U w i G 0 I b W A F B L A Q I t A B Q A A g A I A G R z r F o C 9 o H a p w A A A P g A A A A S A A A A A A A A A A A A A A A A A A A A A A B D b 2 5 m a W c v U G F j a 2 F n Z S 5 4 b W x Q S w E C L Q A U A A I A C A B k c 6 x a D 8 r p q 6 Q A A A D p A A A A E w A A A A A A A A A A A A A A A A D z A A A A W 0 N v b n R l b n R f V H l w Z X N d L n h t b F B L A Q I t A B Q A A g A I A G R z r F o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d K C U W Q z q j S Z G W y d A q V O m H A A A A A A I A A A A A A A N m A A D A A A A A E A A A A C 3 K 7 G 6 4 9 5 V P d K Q I u X 6 V z p U A A A A A B I A A A K A A A A A Q A A A A S K K e R n 7 L J N P T x I u d N 4 Z i a F A A A A B S n V T e h o I I k T H i c H e n y L L 1 5 e O 4 G n P p 1 6 q 4 U w + M X i z r H 0 5 f 5 1 F 2 I S y 2 l q F F 7 l b P S v v P S R W 7 V 6 C t 6 u N x 8 2 V V Z U o k p 6 p + d E l t l I y G G 4 J 1 p p r e d R Q A A A B A Y V Y O O g h I H Q N 7 t q 9 2 V J 8 t E p v b d Q = = < / D a t a M a s h u p > 
</file>

<file path=customXml/itemProps1.xml><?xml version="1.0" encoding="utf-8"?>
<ds:datastoreItem xmlns:ds="http://schemas.openxmlformats.org/officeDocument/2006/customXml" ds:itemID="{6C70809B-F1C3-4E19-821A-D9C09D96803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РЭИ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Плюхин Пётр Владимирович</dc:creator>
  <cp:keywords/>
  <dc:description/>
  <cp:lastModifiedBy>Илья Цетва</cp:lastModifiedBy>
  <cp:revision>1</cp:revision>
  <cp:lastPrinted>2023-09-18T16:24:39Z</cp:lastPrinted>
  <dcterms:created xsi:type="dcterms:W3CDTF">2023-05-23T07:48:44Z</dcterms:created>
  <dcterms:modified xsi:type="dcterms:W3CDTF">2025-08-19T07:58:06Z</dcterms:modified>
</cp:coreProperties>
</file>